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สรุป" sheetId="1" r:id="rId1"/>
    <sheet name="ภ.6" sheetId="2" r:id="rId2"/>
    <sheet name="ภ.8" sheetId="3" r:id="rId3"/>
    <sheet name="ภ.9" sheetId="4" r:id="rId4"/>
    <sheet name="บช.ตชด." sheetId="5" r:id="rId5"/>
    <sheet name="บช.ทท." sheetId="6" r:id="rId6"/>
    <sheet name="รพ.ตร." sheetId="7" r:id="rId7"/>
    <sheet name="บช.ศ." sheetId="8" r:id="rId8"/>
    <sheet name="รร.นรต." sheetId="9" r:id="rId9"/>
    <sheet name="สกบ." sheetId="10" r:id="rId10"/>
    <sheet name="สยศ.ตร." sheetId="11" r:id="rId11"/>
    <sheet name="สทส." sheetId="12" r:id="rId12"/>
    <sheet name="รวม" sheetId="13" r:id="rId13"/>
  </sheets>
  <externalReferences>
    <externalReference r:id="rId16"/>
    <externalReference r:id="rId17"/>
  </externalReferences>
  <definedNames>
    <definedName name="_xlnm.Print_Titles" localSheetId="4">'บช.ตชด.'!$1:$6</definedName>
    <definedName name="_xlnm.Print_Titles" localSheetId="5">'บช.ทท.'!$1:$6</definedName>
    <definedName name="_xlnm.Print_Titles" localSheetId="7">'บช.ศ.'!$1:$6</definedName>
    <definedName name="_xlnm.Print_Titles" localSheetId="1">'ภ.6'!$1:$6</definedName>
    <definedName name="_xlnm.Print_Titles" localSheetId="2">'ภ.8'!$1:$6</definedName>
    <definedName name="_xlnm.Print_Titles" localSheetId="3">'ภ.9'!$1:$6</definedName>
    <definedName name="_xlnm.Print_Titles" localSheetId="6">'รพ.ตร.'!$1:$6</definedName>
    <definedName name="_xlnm.Print_Titles" localSheetId="8">'รร.นรต.'!$1:$6</definedName>
    <definedName name="_xlnm.Print_Titles" localSheetId="12">'รวม'!$1:$6</definedName>
    <definedName name="_xlnm.Print_Titles" localSheetId="9">'สกบ.'!$1:$6</definedName>
    <definedName name="_xlnm.Print_Titles" localSheetId="11">'สทส.'!$1:$6</definedName>
    <definedName name="_xlnm.Print_Titles" localSheetId="10">'สยศ.ตร.'!$1:$6</definedName>
  </definedNames>
  <calcPr fullCalcOnLoad="1"/>
</workbook>
</file>

<file path=xl/comments13.xml><?xml version="1.0" encoding="utf-8"?>
<comments xmlns="http://schemas.openxmlformats.org/spreadsheetml/2006/main">
  <authors>
    <author>HP</author>
  </authors>
  <commentList>
    <comment ref="P7" authorId="0">
      <text>
        <r>
          <rPr>
            <sz val="9"/>
            <rFont val="Tahoma"/>
            <family val="2"/>
          </rPr>
          <t>บช.ตชด. 30126022  - ได้ประสานหน่วยแล้ว เงินคงเหลือ 4,027,000.- จะส่งคืน ตร. แต่ยังไม่ได้ทำหนังสือส่งคืน</t>
        </r>
      </text>
    </comment>
  </commentList>
</comments>
</file>

<file path=xl/comments5.xml><?xml version="1.0" encoding="utf-8"?>
<comments xmlns="http://schemas.openxmlformats.org/spreadsheetml/2006/main">
  <authors>
    <author>HP</author>
  </authors>
  <commentList>
    <comment ref="P7" authorId="0">
      <text>
        <r>
          <rPr>
            <sz val="9"/>
            <rFont val="Tahoma"/>
            <family val="2"/>
          </rPr>
          <t>บช.ตชด. 30126022  - ได้ประสานหน่วยแล้ว เงินคงเหลือ 4,027,000.- จะส่งคืน ตร. แต่ยังไม่ได้ทำหนังสือส่งคืน</t>
        </r>
      </text>
    </comment>
  </commentList>
</comments>
</file>

<file path=xl/sharedStrings.xml><?xml version="1.0" encoding="utf-8"?>
<sst xmlns="http://schemas.openxmlformats.org/spreadsheetml/2006/main" count="1253" uniqueCount="137">
  <si>
    <t>หน่วยงาน</t>
  </si>
  <si>
    <t>2507 : สนง.ตำรวจแห่งชาติ</t>
  </si>
  <si>
    <t>ปีงบประมาณ</t>
  </si>
  <si>
    <t>รายการทั้งหมด</t>
  </si>
  <si>
    <t>ประเภทเอกสาร</t>
  </si>
  <si>
    <t>เลขที่เอกสาร</t>
  </si>
  <si>
    <t>ข้อความเอกสาร</t>
  </si>
  <si>
    <t>แหล่งของเงิน</t>
  </si>
  <si>
    <t>รหัสงบประมาณ</t>
  </si>
  <si>
    <t>กิจกรรมหลัก</t>
  </si>
  <si>
    <t>หน่วยรับงบประมาณ</t>
  </si>
  <si>
    <t>CK</t>
  </si>
  <si>
    <t>อุดหนุนทุนปี 63</t>
  </si>
  <si>
    <t>P7300</t>
  </si>
  <si>
    <t>CX</t>
  </si>
  <si>
    <t>งบกลาง กชจ. แก้ไขสถานการณ์ฉุกเฉินด้านความมั่นคง</t>
  </si>
  <si>
    <t>P1000</t>
  </si>
  <si>
    <t>งบลงทุน รายการที่ดินสิ่งก่อสร้าง ห้องน้ำ ฯ</t>
  </si>
  <si>
    <t>90909367155H</t>
  </si>
  <si>
    <t>P7600</t>
  </si>
  <si>
    <t>ซื้อเครื่องนอนโครงการการถวายความปลอดภัยพระมหากษัตร</t>
  </si>
  <si>
    <t>กระสุนปืนแบบ08 ขนาด 5.56มม. 685300 นัด</t>
  </si>
  <si>
    <t>สายอากาศตรวจจับทิศทางจำนวน 3 รายการ</t>
  </si>
  <si>
    <t>งบดำเนินงาน ค่าใช้สอย</t>
  </si>
  <si>
    <t>P1100</t>
  </si>
  <si>
    <t>กันเงินค่าครุภัณ์กีฬา</t>
  </si>
  <si>
    <t>กันเงินค่าครุภัณฑ์กีฬา</t>
  </si>
  <si>
    <t>ซื้อรถยนต์หุ้มเกราะกันกระสุนล้อยาง 4x4</t>
  </si>
  <si>
    <t>P9500</t>
  </si>
  <si>
    <t>ค่าจัดซื้อรถแทรกเตอร์ ศอน.</t>
  </si>
  <si>
    <t>P4000</t>
  </si>
  <si>
    <t>เครื่องบินสนับสนุนยุทธวิธีขนาดเล็กจำนวน 3 ลำ</t>
  </si>
  <si>
    <t>เฮลิคอปเตอร์ใช้งานทั่วไปชนิด2เครื่องยนต์จำนวน 4 ลำ</t>
  </si>
  <si>
    <t>เฮลิคอปเตอร์ขบวนพระราชพาหนะแบบ AW189จำนวน 4 ลำ</t>
  </si>
  <si>
    <t>เครื่องวัดแอลกอฮอล์แบบยืนยันผลจำนวน 3000 เครื่อง</t>
  </si>
  <si>
    <t>ปืนพกแบบกึ่งอัตโนมัติขนาด9มม.จำนวน 50000 กระบอก</t>
  </si>
  <si>
    <t>กล้องเล็งจุดแดงสำหรับติดอาวุธปืนฯจำนวน 7250 ชุด</t>
  </si>
  <si>
    <t>หุ่นยนต์เก็บกู้วัตถุระเบิด จำนวน 7 คัน</t>
  </si>
  <si>
    <t>กล้องเล็งพร้อมขาสำหรับปืนซุ่มยิงฯ จำนวน 8 ชุด</t>
  </si>
  <si>
    <t>ปืนพกแบบกึ่งอัตโนมัติฯจำนวน 4554 กระบอก</t>
  </si>
  <si>
    <t>Licensi Apco P25 สำหรับเครื่องรับส่งวิทยุ</t>
  </si>
  <si>
    <t>เครื่องรับส่งวิทยุ Motorola จำนวน 100 ชุด</t>
  </si>
  <si>
    <t>รถยนต์หุ้มเกราะกันกระสุน จำนวน 20 คัน</t>
  </si>
  <si>
    <t>โครงการตามนโยบาย ตร.</t>
  </si>
  <si>
    <t>โครงการตามนโยบาย ตร. จำนวน 13 สถานี</t>
  </si>
  <si>
    <t>โครงการตามนโยบาย ตร.จำนวน 13 สถานี</t>
  </si>
  <si>
    <t>โครงการปรับปรุงสิ่งก่อสร้างภายใน บช.ตชด.(ส่วนกลาง)</t>
  </si>
  <si>
    <t>จ้างก่อสร้างโรงจอดรถตำรวจภูธรภาค 8</t>
  </si>
  <si>
    <t>P8300</t>
  </si>
  <si>
    <t>อาคารที่ทำการ บก.904</t>
  </si>
  <si>
    <t>ปรับปรุงภูมิทัศน์ จว.นครปฐม</t>
  </si>
  <si>
    <t>โรงพยาบาลตำรวจส่วนภูมิภาค จว.เชียงใหม่</t>
  </si>
  <si>
    <t>ปรับปรุงอาคารหมายเลข 11 สพ.</t>
  </si>
  <si>
    <t>ก่อสร้างอาคารสนับสนุนการปฏิบัติงาน สกบ.</t>
  </si>
  <si>
    <t>ปรับศูนย์ฝึกอบรม ตร.(บางละมุง)</t>
  </si>
  <si>
    <t>อาคารที่ทำการ สน.สุทธิสาร</t>
  </si>
  <si>
    <t>ค่าจ้างเหมาบริการติดตั้งระบบสื่อการเรียนคอมพิวเตอร</t>
  </si>
  <si>
    <t>P4700</t>
  </si>
  <si>
    <t>P4100</t>
  </si>
  <si>
    <t>จ้างเหมาติดตั้งระบบสื่อการเรียนคอมพิวเตอร์</t>
  </si>
  <si>
    <t>P3200</t>
  </si>
  <si>
    <t>เครื่องแบบสำหรับตำรวจชุมชนสัมพันธ์</t>
  </si>
  <si>
    <t>ซื้อวัสดุอุปกรณ์งานจราจร</t>
  </si>
  <si>
    <t>ค่าจ้างที่ปรึกษาโครงการสร้างที่พักอาศัยหลักสี่</t>
  </si>
  <si>
    <t>ลำดับ</t>
  </si>
  <si>
    <t>ชื่อหน่วย</t>
  </si>
  <si>
    <t>รร.นรต.</t>
  </si>
  <si>
    <t>รพ.ตร.</t>
  </si>
  <si>
    <t>ศอพ.บช.ตชด.</t>
  </si>
  <si>
    <t>ศปก.ตร.สน.</t>
  </si>
  <si>
    <t>บก.ตชด.ภ.2</t>
  </si>
  <si>
    <t>บช.ตชด.</t>
  </si>
  <si>
    <t>ภ.8</t>
  </si>
  <si>
    <t>กก.ตชด.23</t>
  </si>
  <si>
    <t>กก.ตชด.24</t>
  </si>
  <si>
    <t>กก.ตชด.21</t>
  </si>
  <si>
    <t>รายงานแสดงเงินกันขยายที่กรมบัญชีกลางอนุมัติ รอบ กันยายน 2563</t>
  </si>
  <si>
    <t>บช.ทท.</t>
  </si>
  <si>
    <t>สยศ.(ผค.)</t>
  </si>
  <si>
    <t>สกบ.(พธ.)</t>
  </si>
  <si>
    <t>สกบ.(ยธ.)</t>
  </si>
  <si>
    <t>สกบ.(สพ.)</t>
  </si>
  <si>
    <t>สทส.(สส.)</t>
  </si>
  <si>
    <t>บช.ศ.(บก.ฝรก.)</t>
  </si>
  <si>
    <t>บช.ศ.(วตร.)</t>
  </si>
  <si>
    <t>มูลค่า PO ใหม่</t>
  </si>
  <si>
    <t>เลข PO ใหม่</t>
  </si>
  <si>
    <t>มูลค่าคงเหลือจากการสร้าง PO</t>
  </si>
  <si>
    <t>ซื้อครุภัณฑ์เครื่องปรับอากาศ</t>
  </si>
  <si>
    <t>ภ.6 (ภ.จว.เพชรบูรณ์)</t>
  </si>
  <si>
    <t>งานซ่อมแซมอาคารที่อยู่อาศัย</t>
  </si>
  <si>
    <t>P6700</t>
  </si>
  <si>
    <t>อาคารการเคหะแห่งชาติ จำนวน 5 หลัง</t>
  </si>
  <si>
    <t>งานซ่อมแซมอาคาร 19 สพ.</t>
  </si>
  <si>
    <t>ก่อสร้างบ้านพักส่วนกลาง(ลือชา)</t>
  </si>
  <si>
    <t>กระสุนยางสำหรับปืนลูกซองจำนวน 95400 นัด</t>
  </si>
  <si>
    <t>ระบบปืนยิงหักมุมฯ จำนวน 12 ระบบ</t>
  </si>
  <si>
    <t>เครื่องมือพิเศษและอุปกรณ์เพื่อปฏิบัติงานตรวจการณ์</t>
  </si>
  <si>
    <t>84 รายการ</t>
  </si>
  <si>
    <t>13.11.20</t>
  </si>
  <si>
    <t>ผู้ค้า ตปท เบิกจ่ายแล้ว 3 ตค 63</t>
  </si>
  <si>
    <t>ข้อมูล ณ 6 ต.ค.63</t>
  </si>
  <si>
    <t>ข้อมูล ณ 10 พ.ย.63</t>
  </si>
  <si>
    <t>ข้อมูล ณ 13 พ.ย.63</t>
  </si>
  <si>
    <t>มูลค่าทั้งใบที่อนุมัติ</t>
  </si>
  <si>
    <t>อนุมัติ 13 พย 63</t>
  </si>
  <si>
    <t>อนุมัติ 6 ตค 63</t>
  </si>
  <si>
    <t>อนุมัติ 2 ตค 63</t>
  </si>
  <si>
    <t>ข้อมูล ณ</t>
  </si>
  <si>
    <t>บช.ศ.</t>
  </si>
  <si>
    <t>ภ.6</t>
  </si>
  <si>
    <t>พธ.</t>
  </si>
  <si>
    <t>ยธ.</t>
  </si>
  <si>
    <t>สพ.</t>
  </si>
  <si>
    <t>รวม สกบ.</t>
  </si>
  <si>
    <t>สทส.</t>
  </si>
  <si>
    <t>รวมทุกหน่วย</t>
  </si>
  <si>
    <t>ข้อมูล ณ 4 พย 63</t>
  </si>
  <si>
    <t>มูลค่าคงเหลือในระบบ GFMIS</t>
  </si>
  <si>
    <t>ร้อยละ</t>
  </si>
  <si>
    <t>มูลค่าที่ใช้ไปในระบบ GFMIS</t>
  </si>
  <si>
    <t>ภ.9</t>
  </si>
  <si>
    <t>6 รายการ</t>
  </si>
  <si>
    <t>2 รายการ</t>
  </si>
  <si>
    <t>1 รายการ</t>
  </si>
  <si>
    <t>19 รายการ</t>
  </si>
  <si>
    <t>3 รายการ</t>
  </si>
  <si>
    <t>36 รายการ</t>
  </si>
  <si>
    <t>สกบ.</t>
  </si>
  <si>
    <t>11 รายการ</t>
  </si>
  <si>
    <t>สยศ.ตร.</t>
  </si>
  <si>
    <t>สยศ.ตร.(ผค.)</t>
  </si>
  <si>
    <t>หน่วย</t>
  </si>
  <si>
    <t>จำนวน (รายการ)</t>
  </si>
  <si>
    <t>รวม</t>
  </si>
  <si>
    <t>สรุปรายการเอกสารสำรองเงินที่ กระทรวงการคลัง อนุมัติ รอบ กันยายน 2563</t>
  </si>
  <si>
    <t>จำนวน 84 รายการ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</si>
</sst>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0000000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9"/>
      <name val="Tahoma"/>
      <family val="2"/>
    </font>
    <font>
      <b/>
      <sz val="1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2"/>
      <color indexed="8"/>
      <name val="TH SarabunPSK"/>
      <family val="2"/>
    </font>
    <font>
      <b/>
      <sz val="16"/>
      <color indexed="8"/>
      <name val="TH SarabunPSK"/>
      <family val="2"/>
    </font>
    <font>
      <b/>
      <sz val="11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0"/>
      <color indexed="8"/>
      <name val="TH SarabunPSK"/>
      <family val="2"/>
    </font>
    <font>
      <b/>
      <sz val="20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0"/>
      <color theme="1"/>
      <name val="TH SarabunPSK"/>
      <family val="2"/>
    </font>
    <font>
      <b/>
      <sz val="20"/>
      <color theme="1"/>
      <name val="TH SarabunPSK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7F7F7F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50" fillId="0" borderId="0" xfId="0" applyFont="1" applyAlignment="1">
      <alignment shrinkToFit="1"/>
    </xf>
    <xf numFmtId="0" fontId="50" fillId="0" borderId="0" xfId="0" applyFont="1" applyAlignment="1">
      <alignment horizontal="left" shrinkToFit="1"/>
    </xf>
    <xf numFmtId="1" fontId="50" fillId="0" borderId="0" xfId="0" applyNumberFormat="1" applyFont="1" applyAlignment="1">
      <alignment shrinkToFit="1"/>
    </xf>
    <xf numFmtId="0" fontId="50" fillId="0" borderId="10" xfId="0" applyFont="1" applyBorder="1" applyAlignment="1">
      <alignment horizontal="center" shrinkToFit="1"/>
    </xf>
    <xf numFmtId="1" fontId="50" fillId="0" borderId="10" xfId="0" applyNumberFormat="1" applyFont="1" applyBorder="1" applyAlignment="1">
      <alignment horizontal="center" shrinkToFit="1"/>
    </xf>
    <xf numFmtId="0" fontId="50" fillId="0" borderId="10" xfId="0" applyFont="1" applyBorder="1" applyAlignment="1">
      <alignment horizontal="left" shrinkToFit="1"/>
    </xf>
    <xf numFmtId="0" fontId="50" fillId="0" borderId="0" xfId="0" applyFont="1" applyAlignment="1">
      <alignment horizontal="right" shrinkToFit="1"/>
    </xf>
    <xf numFmtId="4" fontId="50" fillId="0" borderId="10" xfId="0" applyNumberFormat="1" applyFont="1" applyBorder="1" applyAlignment="1">
      <alignment horizontal="right" shrinkToFit="1"/>
    </xf>
    <xf numFmtId="0" fontId="50" fillId="0" borderId="10" xfId="0" applyFont="1" applyBorder="1" applyAlignment="1">
      <alignment horizontal="right" shrinkToFit="1"/>
    </xf>
    <xf numFmtId="0" fontId="51" fillId="0" borderId="10" xfId="0" applyFont="1" applyBorder="1" applyAlignment="1">
      <alignment horizontal="center" vertical="center" wrapText="1" shrinkToFit="1"/>
    </xf>
    <xf numFmtId="0" fontId="52" fillId="0" borderId="10" xfId="0" applyFont="1" applyBorder="1" applyAlignment="1">
      <alignment horizontal="center" vertical="center" shrinkToFit="1"/>
    </xf>
    <xf numFmtId="1" fontId="52" fillId="0" borderId="10" xfId="0" applyNumberFormat="1" applyFont="1" applyBorder="1" applyAlignment="1">
      <alignment horizontal="center" vertical="center" shrinkToFit="1"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0" fontId="52" fillId="0" borderId="11" xfId="0" applyFont="1" applyBorder="1" applyAlignment="1">
      <alignment horizontal="center" vertical="center" shrinkToFit="1"/>
    </xf>
    <xf numFmtId="0" fontId="4" fillId="5" borderId="12" xfId="0" applyNumberFormat="1" applyFont="1" applyFill="1" applyBorder="1" applyAlignment="1">
      <alignment horizontal="center" vertical="center" shrinkToFit="1"/>
    </xf>
    <xf numFmtId="43" fontId="5" fillId="5" borderId="12" xfId="36" applyFont="1" applyFill="1" applyBorder="1" applyAlignment="1">
      <alignment horizontal="center" vertical="center" wrapText="1" shrinkToFit="1"/>
    </xf>
    <xf numFmtId="43" fontId="6" fillId="5" borderId="12" xfId="36" applyFont="1" applyFill="1" applyBorder="1" applyAlignment="1">
      <alignment horizontal="center" vertical="center" wrapText="1" shrinkToFit="1"/>
    </xf>
    <xf numFmtId="0" fontId="52" fillId="7" borderId="10" xfId="0" applyFont="1" applyFill="1" applyBorder="1" applyAlignment="1">
      <alignment shrinkToFit="1"/>
    </xf>
    <xf numFmtId="43" fontId="50" fillId="0" borderId="0" xfId="36" applyFont="1" applyAlignment="1">
      <alignment shrinkToFit="1"/>
    </xf>
    <xf numFmtId="43" fontId="50" fillId="7" borderId="10" xfId="36" applyFont="1" applyFill="1" applyBorder="1" applyAlignment="1">
      <alignment shrinkToFit="1"/>
    </xf>
    <xf numFmtId="43" fontId="52" fillId="7" borderId="10" xfId="36" applyFont="1" applyFill="1" applyBorder="1" applyAlignment="1">
      <alignment shrinkToFit="1"/>
    </xf>
    <xf numFmtId="0" fontId="50" fillId="7" borderId="10" xfId="0" applyFont="1" applyFill="1" applyBorder="1" applyAlignment="1">
      <alignment horizontal="center" shrinkToFit="1"/>
    </xf>
    <xf numFmtId="0" fontId="50" fillId="0" borderId="10" xfId="0" applyFont="1" applyFill="1" applyBorder="1" applyAlignment="1">
      <alignment horizontal="center" shrinkToFit="1"/>
    </xf>
    <xf numFmtId="0" fontId="50" fillId="0" borderId="10" xfId="0" applyFont="1" applyFill="1" applyBorder="1" applyAlignment="1">
      <alignment horizontal="left" shrinkToFit="1"/>
    </xf>
    <xf numFmtId="1" fontId="50" fillId="0" borderId="10" xfId="0" applyNumberFormat="1" applyFont="1" applyFill="1" applyBorder="1" applyAlignment="1">
      <alignment horizontal="center" shrinkToFit="1"/>
    </xf>
    <xf numFmtId="4" fontId="50" fillId="0" borderId="10" xfId="0" applyNumberFormat="1" applyFont="1" applyFill="1" applyBorder="1" applyAlignment="1">
      <alignment horizontal="right" shrinkToFit="1"/>
    </xf>
    <xf numFmtId="0" fontId="52" fillId="0" borderId="13" xfId="0" applyFont="1" applyFill="1" applyBorder="1" applyAlignment="1">
      <alignment shrinkToFit="1"/>
    </xf>
    <xf numFmtId="0" fontId="52" fillId="0" borderId="14" xfId="0" applyFont="1" applyFill="1" applyBorder="1" applyAlignment="1">
      <alignment shrinkToFit="1"/>
    </xf>
    <xf numFmtId="0" fontId="53" fillId="13" borderId="10" xfId="0" applyFont="1" applyFill="1" applyBorder="1" applyAlignment="1">
      <alignment horizontal="center" vertical="center" wrapText="1" shrinkToFit="1"/>
    </xf>
    <xf numFmtId="0" fontId="52" fillId="13" borderId="10" xfId="0" applyFont="1" applyFill="1" applyBorder="1" applyAlignment="1">
      <alignment horizontal="center" vertical="center" shrinkToFit="1"/>
    </xf>
    <xf numFmtId="0" fontId="54" fillId="0" borderId="0" xfId="0" applyFont="1" applyAlignment="1">
      <alignment shrinkToFit="1"/>
    </xf>
    <xf numFmtId="0" fontId="55" fillId="0" borderId="0" xfId="0" applyFont="1" applyAlignment="1">
      <alignment horizontal="center" vertical="center" shrinkToFit="1"/>
    </xf>
    <xf numFmtId="0" fontId="52" fillId="0" borderId="0" xfId="0" applyFont="1" applyAlignment="1">
      <alignment horizontal="center" vertical="center" shrinkToFit="1"/>
    </xf>
    <xf numFmtId="0" fontId="50" fillId="0" borderId="15" xfId="0" applyFont="1" applyBorder="1" applyAlignment="1">
      <alignment horizontal="center" shrinkToFit="1"/>
    </xf>
    <xf numFmtId="0" fontId="50" fillId="0" borderId="15" xfId="0" applyFont="1" applyBorder="1" applyAlignment="1">
      <alignment horizontal="left" shrinkToFit="1"/>
    </xf>
    <xf numFmtId="1" fontId="50" fillId="0" borderId="15" xfId="0" applyNumberFormat="1" applyFont="1" applyBorder="1" applyAlignment="1">
      <alignment horizontal="center" shrinkToFit="1"/>
    </xf>
    <xf numFmtId="4" fontId="50" fillId="0" borderId="15" xfId="0" applyNumberFormat="1" applyFont="1" applyBorder="1" applyAlignment="1">
      <alignment horizontal="right" shrinkToFit="1"/>
    </xf>
    <xf numFmtId="0" fontId="50" fillId="0" borderId="15" xfId="0" applyFont="1" applyFill="1" applyBorder="1" applyAlignment="1">
      <alignment horizontal="center" shrinkToFit="1"/>
    </xf>
    <xf numFmtId="0" fontId="50" fillId="0" borderId="15" xfId="0" applyFont="1" applyFill="1" applyBorder="1" applyAlignment="1">
      <alignment horizontal="left" shrinkToFit="1"/>
    </xf>
    <xf numFmtId="1" fontId="50" fillId="0" borderId="15" xfId="0" applyNumberFormat="1" applyFont="1" applyFill="1" applyBorder="1" applyAlignment="1">
      <alignment horizontal="center" shrinkToFit="1"/>
    </xf>
    <xf numFmtId="4" fontId="50" fillId="0" borderId="15" xfId="0" applyNumberFormat="1" applyFont="1" applyFill="1" applyBorder="1" applyAlignment="1">
      <alignment horizontal="right" shrinkToFit="1"/>
    </xf>
    <xf numFmtId="4" fontId="2" fillId="33" borderId="1" xfId="33" applyNumberFormat="1" applyFont="1" applyFill="1" applyAlignment="1">
      <alignment horizontal="right" shrinkToFit="1"/>
    </xf>
    <xf numFmtId="0" fontId="52" fillId="7" borderId="16" xfId="0" applyFont="1" applyFill="1" applyBorder="1" applyAlignment="1">
      <alignment shrinkToFit="1"/>
    </xf>
    <xf numFmtId="43" fontId="52" fillId="0" borderId="14" xfId="36" applyFont="1" applyFill="1" applyBorder="1" applyAlignment="1">
      <alignment shrinkToFit="1"/>
    </xf>
    <xf numFmtId="43" fontId="50" fillId="0" borderId="14" xfId="36" applyFont="1" applyFill="1" applyBorder="1" applyAlignment="1">
      <alignment shrinkToFit="1"/>
    </xf>
    <xf numFmtId="0" fontId="52" fillId="0" borderId="17" xfId="0" applyFont="1" applyFill="1" applyBorder="1" applyAlignment="1">
      <alignment shrinkToFit="1"/>
    </xf>
    <xf numFmtId="0" fontId="52" fillId="0" borderId="10" xfId="0" applyFont="1" applyFill="1" applyBorder="1" applyAlignment="1">
      <alignment shrinkToFit="1"/>
    </xf>
    <xf numFmtId="0" fontId="52" fillId="33" borderId="15" xfId="0" applyFont="1" applyFill="1" applyBorder="1" applyAlignment="1">
      <alignment shrinkToFit="1"/>
    </xf>
    <xf numFmtId="4" fontId="2" fillId="33" borderId="10" xfId="33" applyNumberFormat="1" applyFont="1" applyFill="1" applyBorder="1" applyAlignment="1">
      <alignment horizontal="right" shrinkToFit="1"/>
    </xf>
    <xf numFmtId="4" fontId="3" fillId="33" borderId="18" xfId="33" applyNumberFormat="1" applyFont="1" applyFill="1" applyBorder="1" applyAlignment="1">
      <alignment shrinkToFit="1"/>
    </xf>
    <xf numFmtId="0" fontId="52" fillId="0" borderId="19" xfId="0" applyFont="1" applyFill="1" applyBorder="1" applyAlignment="1">
      <alignment shrinkToFit="1"/>
    </xf>
    <xf numFmtId="4" fontId="3" fillId="33" borderId="10" xfId="0" applyNumberFormat="1" applyFont="1" applyFill="1" applyBorder="1" applyAlignment="1">
      <alignment horizontal="right" shrinkToFit="1"/>
    </xf>
    <xf numFmtId="4" fontId="52" fillId="33" borderId="10" xfId="0" applyNumberFormat="1" applyFont="1" applyFill="1" applyBorder="1" applyAlignment="1">
      <alignment horizontal="right" shrinkToFit="1"/>
    </xf>
    <xf numFmtId="4" fontId="56" fillId="33" borderId="10" xfId="0" applyNumberFormat="1" applyFont="1" applyFill="1" applyBorder="1" applyAlignment="1">
      <alignment horizontal="right" shrinkToFit="1"/>
    </xf>
    <xf numFmtId="0" fontId="50" fillId="33" borderId="10" xfId="0" applyFont="1" applyFill="1" applyBorder="1" applyAlignment="1">
      <alignment horizontal="left" shrinkToFit="1"/>
    </xf>
    <xf numFmtId="0" fontId="50" fillId="0" borderId="15" xfId="0" applyFont="1" applyFill="1" applyBorder="1" applyAlignment="1">
      <alignment horizontal="right" shrinkToFit="1"/>
    </xf>
    <xf numFmtId="4" fontId="3" fillId="0" borderId="20" xfId="0" applyNumberFormat="1" applyFont="1" applyFill="1" applyBorder="1" applyAlignment="1">
      <alignment horizontal="right" shrinkToFit="1"/>
    </xf>
    <xf numFmtId="4" fontId="2" fillId="0" borderId="20" xfId="33" applyNumberFormat="1" applyFont="1" applyFill="1" applyBorder="1" applyAlignment="1">
      <alignment horizontal="right" shrinkToFit="1"/>
    </xf>
    <xf numFmtId="4" fontId="3" fillId="33" borderId="16" xfId="0" applyNumberFormat="1" applyFont="1" applyFill="1" applyBorder="1" applyAlignment="1">
      <alignment horizontal="right" shrinkToFit="1"/>
    </xf>
    <xf numFmtId="1" fontId="50" fillId="34" borderId="10" xfId="0" applyNumberFormat="1" applyFont="1" applyFill="1" applyBorder="1" applyAlignment="1">
      <alignment horizontal="center" shrinkToFit="1"/>
    </xf>
    <xf numFmtId="0" fontId="50" fillId="34" borderId="10" xfId="0" applyFont="1" applyFill="1" applyBorder="1" applyAlignment="1">
      <alignment horizontal="center" shrinkToFit="1"/>
    </xf>
    <xf numFmtId="4" fontId="50" fillId="34" borderId="10" xfId="0" applyNumberFormat="1" applyFont="1" applyFill="1" applyBorder="1" applyAlignment="1">
      <alignment horizontal="right" shrinkToFit="1"/>
    </xf>
    <xf numFmtId="4" fontId="8" fillId="35" borderId="16" xfId="0" applyNumberFormat="1" applyFont="1" applyFill="1" applyBorder="1" applyAlignment="1">
      <alignment horizontal="right" shrinkToFit="1"/>
    </xf>
    <xf numFmtId="43" fontId="2" fillId="0" borderId="0" xfId="36" applyFont="1" applyFill="1" applyBorder="1" applyAlignment="1">
      <alignment shrinkToFit="1"/>
    </xf>
    <xf numFmtId="43" fontId="52" fillId="19" borderId="10" xfId="36" applyFont="1" applyFill="1" applyBorder="1" applyAlignment="1">
      <alignment shrinkToFit="1"/>
    </xf>
    <xf numFmtId="0" fontId="52" fillId="7" borderId="11" xfId="0" applyFont="1" applyFill="1" applyBorder="1" applyAlignment="1">
      <alignment shrinkToFit="1"/>
    </xf>
    <xf numFmtId="43" fontId="52" fillId="34" borderId="10" xfId="36" applyFont="1" applyFill="1" applyBorder="1" applyAlignment="1">
      <alignment shrinkToFit="1"/>
    </xf>
    <xf numFmtId="4" fontId="0" fillId="35" borderId="16" xfId="0" applyNumberFormat="1" applyFill="1" applyBorder="1" applyAlignment="1">
      <alignment horizontal="right" shrinkToFit="1"/>
    </xf>
    <xf numFmtId="0" fontId="50" fillId="0" borderId="10" xfId="0" applyNumberFormat="1" applyFont="1" applyFill="1" applyBorder="1" applyAlignment="1">
      <alignment horizontal="right" shrinkToFit="1"/>
    </xf>
    <xf numFmtId="0" fontId="51" fillId="0" borderId="11" xfId="0" applyFont="1" applyBorder="1" applyAlignment="1">
      <alignment horizontal="center" vertical="center" wrapText="1" shrinkToFit="1"/>
    </xf>
    <xf numFmtId="2" fontId="50" fillId="0" borderId="0" xfId="0" applyNumberFormat="1" applyFont="1" applyAlignment="1">
      <alignment horizontal="right" shrinkToFit="1"/>
    </xf>
    <xf numFmtId="0" fontId="50" fillId="0" borderId="0" xfId="0" applyFont="1" applyAlignment="1">
      <alignment horizontal="right"/>
    </xf>
    <xf numFmtId="4" fontId="50" fillId="3" borderId="0" xfId="0" applyNumberFormat="1" applyFont="1" applyFill="1" applyAlignment="1">
      <alignment horizontal="right" shrinkToFit="1"/>
    </xf>
    <xf numFmtId="0" fontId="52" fillId="34" borderId="0" xfId="0" applyFont="1" applyFill="1" applyAlignment="1">
      <alignment/>
    </xf>
    <xf numFmtId="4" fontId="56" fillId="35" borderId="10" xfId="0" applyNumberFormat="1" applyFont="1" applyFill="1" applyBorder="1" applyAlignment="1">
      <alignment horizontal="right" shrinkToFit="1"/>
    </xf>
    <xf numFmtId="0" fontId="50" fillId="0" borderId="20" xfId="0" applyFont="1" applyFill="1" applyBorder="1" applyAlignment="1">
      <alignment horizontal="center" shrinkToFit="1"/>
    </xf>
    <xf numFmtId="0" fontId="50" fillId="0" borderId="20" xfId="0" applyFont="1" applyFill="1" applyBorder="1" applyAlignment="1">
      <alignment horizontal="left" shrinkToFit="1"/>
    </xf>
    <xf numFmtId="1" fontId="50" fillId="0" borderId="20" xfId="0" applyNumberFormat="1" applyFont="1" applyFill="1" applyBorder="1" applyAlignment="1">
      <alignment horizontal="center" shrinkToFit="1"/>
    </xf>
    <xf numFmtId="4" fontId="50" fillId="0" borderId="20" xfId="0" applyNumberFormat="1" applyFont="1" applyFill="1" applyBorder="1" applyAlignment="1">
      <alignment horizontal="right" shrinkToFit="1"/>
    </xf>
    <xf numFmtId="0" fontId="52" fillId="0" borderId="0" xfId="0" applyFont="1" applyFill="1" applyBorder="1" applyAlignment="1">
      <alignment shrinkToFit="1"/>
    </xf>
    <xf numFmtId="43" fontId="52" fillId="0" borderId="0" xfId="36" applyFont="1" applyFill="1" applyBorder="1" applyAlignment="1">
      <alignment shrinkToFit="1"/>
    </xf>
    <xf numFmtId="43" fontId="50" fillId="0" borderId="0" xfId="36" applyFont="1" applyFill="1" applyBorder="1" applyAlignment="1">
      <alignment shrinkToFit="1"/>
    </xf>
    <xf numFmtId="0" fontId="54" fillId="0" borderId="0" xfId="0" applyFont="1" applyBorder="1" applyAlignment="1">
      <alignment shrinkToFit="1"/>
    </xf>
    <xf numFmtId="4" fontId="52" fillId="34" borderId="10" xfId="0" applyNumberFormat="1" applyFont="1" applyFill="1" applyBorder="1" applyAlignment="1">
      <alignment horizontal="right" shrinkToFit="1"/>
    </xf>
    <xf numFmtId="4" fontId="57" fillId="34" borderId="10" xfId="0" applyNumberFormat="1" applyFont="1" applyFill="1" applyBorder="1" applyAlignment="1">
      <alignment horizontal="right"/>
    </xf>
    <xf numFmtId="1" fontId="52" fillId="34" borderId="10" xfId="0" applyNumberFormat="1" applyFont="1" applyFill="1" applyBorder="1" applyAlignment="1">
      <alignment horizontal="center" shrinkToFit="1"/>
    </xf>
    <xf numFmtId="0" fontId="52" fillId="34" borderId="10" xfId="0" applyFont="1" applyFill="1" applyBorder="1" applyAlignment="1">
      <alignment horizontal="center" shrinkToFit="1"/>
    </xf>
    <xf numFmtId="1" fontId="52" fillId="0" borderId="10" xfId="0" applyNumberFormat="1" applyFont="1" applyFill="1" applyBorder="1" applyAlignment="1">
      <alignment horizontal="center" shrinkToFit="1"/>
    </xf>
    <xf numFmtId="0" fontId="52" fillId="0" borderId="10" xfId="0" applyFont="1" applyFill="1" applyBorder="1" applyAlignment="1">
      <alignment horizontal="center" shrinkToFit="1"/>
    </xf>
    <xf numFmtId="4" fontId="58" fillId="35" borderId="10" xfId="0" applyNumberFormat="1" applyFont="1" applyFill="1" applyBorder="1" applyAlignment="1">
      <alignment horizontal="right" shrinkToFit="1"/>
    </xf>
    <xf numFmtId="43" fontId="52" fillId="36" borderId="10" xfId="36" applyFont="1" applyFill="1" applyBorder="1" applyAlignment="1">
      <alignment shrinkToFit="1"/>
    </xf>
    <xf numFmtId="0" fontId="52" fillId="0" borderId="0" xfId="0" applyFont="1" applyAlignment="1">
      <alignment horizontal="center" shrinkToFit="1"/>
    </xf>
    <xf numFmtId="0" fontId="52" fillId="33" borderId="21" xfId="0" applyFont="1" applyFill="1" applyBorder="1" applyAlignment="1">
      <alignment horizontal="center" shrinkToFit="1"/>
    </xf>
    <xf numFmtId="0" fontId="52" fillId="33" borderId="15" xfId="0" applyFont="1" applyFill="1" applyBorder="1" applyAlignment="1">
      <alignment horizontal="center" shrinkToFit="1"/>
    </xf>
    <xf numFmtId="0" fontId="52" fillId="33" borderId="22" xfId="0" applyFont="1" applyFill="1" applyBorder="1" applyAlignment="1">
      <alignment horizontal="center" shrinkToFit="1"/>
    </xf>
    <xf numFmtId="0" fontId="50" fillId="34" borderId="21" xfId="0" applyFont="1" applyFill="1" applyBorder="1" applyAlignment="1">
      <alignment horizontal="center" shrinkToFit="1"/>
    </xf>
    <xf numFmtId="0" fontId="50" fillId="34" borderId="15" xfId="0" applyFont="1" applyFill="1" applyBorder="1" applyAlignment="1">
      <alignment horizontal="center" shrinkToFit="1"/>
    </xf>
    <xf numFmtId="0" fontId="50" fillId="34" borderId="22" xfId="0" applyFont="1" applyFill="1" applyBorder="1" applyAlignment="1">
      <alignment horizontal="center" shrinkToFit="1"/>
    </xf>
    <xf numFmtId="0" fontId="52" fillId="34" borderId="21" xfId="0" applyFont="1" applyFill="1" applyBorder="1" applyAlignment="1">
      <alignment horizontal="center" shrinkToFit="1"/>
    </xf>
    <xf numFmtId="0" fontId="52" fillId="34" borderId="15" xfId="0" applyFont="1" applyFill="1" applyBorder="1" applyAlignment="1">
      <alignment horizontal="center" shrinkToFit="1"/>
    </xf>
    <xf numFmtId="0" fontId="52" fillId="34" borderId="22" xfId="0" applyFont="1" applyFill="1" applyBorder="1" applyAlignment="1">
      <alignment horizontal="center" shrinkToFi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6" fillId="34" borderId="21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3585;&#3633;&#3609;&#3648;&#3591;&#3636;&#3609;%20&#3619;&#3629;&#3591;%20&#3585;.&#3618;.63%20&#3585;&#3588;%20&#3629;&#3609;&#3640;&#3617;&#3633;&#3605;&#3636;%202%20&#3605;.&#3588;.63\&#3626;&#3635;&#3619;&#3629;&#3591;%20&#3626;&#3656;&#3591;%20Confirm%20&#3588;&#3619;&#3633;&#3657;&#3591;%201+2%20&#3619;&#3623;&#3617;%2084%20&#3619;&#3634;&#3618;&#3585;&#3634;&#3619;%20&#3603;%2030%20&#3585;&#3618;%206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626;&#3635;&#3619;&#3629;&#3591;&#3648;&#3591;&#3636;&#3609;%20&#3607;&#3637;&#3656;%20&#3585;&#3588;%20&#3629;&#3609;&#3640;&#3617;&#3633;&#3605;&#3636;%2073%20&#3619;&#3634;&#3618;&#3585;&#3634;&#3619;%20&#3603;%204%20&#3614;&#3618;%20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ำรอง Confirm ครั้งที่ 1_37 "/>
      <sheetName val="สำรอง Confirm ครั้งที่ 2_47"/>
      <sheetName val="สำรอง Confirm รวม 84 รายการ"/>
      <sheetName val="สำรอง Confirm ครั้งที่ 2_47 (2"/>
      <sheetName val="สำรอง Confirm รวม 84 รายการ "/>
      <sheetName val="สำรอง Confirm กค ไม่อนุมันติ 28"/>
      <sheetName val="Sheet1"/>
    </sheetNames>
    <sheetDataSet>
      <sheetData sheetId="4">
        <row r="8">
          <cell r="C8">
            <v>30155285</v>
          </cell>
          <cell r="D8">
            <v>2500701617</v>
          </cell>
          <cell r="E8" t="str">
            <v>สพ.</v>
          </cell>
        </row>
        <row r="9">
          <cell r="C9">
            <v>30155258</v>
          </cell>
          <cell r="D9">
            <v>2500701617</v>
          </cell>
          <cell r="E9" t="str">
            <v>สพ.</v>
          </cell>
        </row>
        <row r="10">
          <cell r="C10">
            <v>30147293</v>
          </cell>
          <cell r="D10">
            <v>2500700084</v>
          </cell>
          <cell r="E10" t="str">
            <v>ผค.</v>
          </cell>
        </row>
        <row r="11">
          <cell r="C11">
            <v>30126022</v>
          </cell>
          <cell r="D11">
            <v>2500700309</v>
          </cell>
          <cell r="E11" t="str">
            <v>บช.ตชด.</v>
          </cell>
        </row>
        <row r="12">
          <cell r="C12">
            <v>30130227</v>
          </cell>
          <cell r="D12">
            <v>2500700339</v>
          </cell>
          <cell r="E12" t="str">
            <v>บก.ตชด.ภ.2</v>
          </cell>
        </row>
        <row r="13">
          <cell r="C13">
            <v>30133441</v>
          </cell>
          <cell r="D13">
            <v>2500700341</v>
          </cell>
          <cell r="E13" t="str">
            <v>กก.ตชด.21</v>
          </cell>
        </row>
        <row r="14">
          <cell r="C14">
            <v>30121617</v>
          </cell>
          <cell r="D14">
            <v>2500700343</v>
          </cell>
          <cell r="E14" t="str">
            <v>กก.ตชด.23</v>
          </cell>
        </row>
        <row r="15">
          <cell r="C15">
            <v>30123500</v>
          </cell>
          <cell r="D15">
            <v>2500700344</v>
          </cell>
          <cell r="E15" t="str">
            <v>กก.ตชด.24</v>
          </cell>
        </row>
        <row r="16">
          <cell r="C16">
            <v>30124575</v>
          </cell>
          <cell r="D16">
            <v>2500700429</v>
          </cell>
          <cell r="E16" t="str">
            <v>รร.นรต.</v>
          </cell>
        </row>
        <row r="17">
          <cell r="C17">
            <v>30147141</v>
          </cell>
          <cell r="D17">
            <v>2500700987</v>
          </cell>
          <cell r="E17" t="str">
            <v>พธ.</v>
          </cell>
        </row>
        <row r="18">
          <cell r="C18">
            <v>30147195</v>
          </cell>
          <cell r="D18">
            <v>2500700987</v>
          </cell>
          <cell r="E18" t="str">
            <v>พธ.</v>
          </cell>
        </row>
        <row r="19">
          <cell r="C19">
            <v>30147248</v>
          </cell>
          <cell r="D19">
            <v>2500700987</v>
          </cell>
          <cell r="E19" t="str">
            <v>พธ.</v>
          </cell>
        </row>
        <row r="20">
          <cell r="C20">
            <v>30147052</v>
          </cell>
          <cell r="D20">
            <v>2500700987</v>
          </cell>
          <cell r="E20" t="str">
            <v>พธ.</v>
          </cell>
        </row>
        <row r="21">
          <cell r="C21">
            <v>30127245</v>
          </cell>
          <cell r="D21">
            <v>2500701495</v>
          </cell>
          <cell r="E21" t="str">
            <v>ศอพ.บก.บช.ตชด.</v>
          </cell>
        </row>
        <row r="22">
          <cell r="C22">
            <v>30152460</v>
          </cell>
          <cell r="D22">
            <v>2500701597</v>
          </cell>
          <cell r="E22" t="str">
            <v>สส.</v>
          </cell>
        </row>
        <row r="23">
          <cell r="C23">
            <v>30152268</v>
          </cell>
          <cell r="D23">
            <v>2500701597</v>
          </cell>
          <cell r="E23" t="str">
            <v>สส.</v>
          </cell>
        </row>
        <row r="24">
          <cell r="C24">
            <v>30152280</v>
          </cell>
          <cell r="D24">
            <v>2500701597</v>
          </cell>
          <cell r="E24" t="str">
            <v>สส.</v>
          </cell>
        </row>
        <row r="25">
          <cell r="C25">
            <v>30156672</v>
          </cell>
          <cell r="D25">
            <v>2500701616</v>
          </cell>
          <cell r="E25" t="str">
            <v>ยธ.</v>
          </cell>
        </row>
        <row r="26">
          <cell r="C26">
            <v>30156681</v>
          </cell>
          <cell r="D26">
            <v>2500701616</v>
          </cell>
          <cell r="E26" t="str">
            <v>ยธ.</v>
          </cell>
        </row>
        <row r="27">
          <cell r="C27">
            <v>30156683</v>
          </cell>
          <cell r="D27">
            <v>2500701616</v>
          </cell>
          <cell r="E27" t="str">
            <v>ยธ.</v>
          </cell>
        </row>
        <row r="28">
          <cell r="C28">
            <v>30156686</v>
          </cell>
          <cell r="D28">
            <v>2500701616</v>
          </cell>
          <cell r="E28" t="str">
            <v>ยธ.</v>
          </cell>
        </row>
        <row r="29">
          <cell r="C29">
            <v>30156689</v>
          </cell>
          <cell r="D29">
            <v>2500701616</v>
          </cell>
          <cell r="E29" t="str">
            <v>ยธ.</v>
          </cell>
        </row>
        <row r="30">
          <cell r="C30">
            <v>30156694</v>
          </cell>
          <cell r="D30">
            <v>2500701616</v>
          </cell>
          <cell r="E30" t="str">
            <v>ยธ.</v>
          </cell>
        </row>
        <row r="31">
          <cell r="C31">
            <v>30156697</v>
          </cell>
          <cell r="D31">
            <v>2500701616</v>
          </cell>
          <cell r="E31" t="str">
            <v>ยธ.</v>
          </cell>
        </row>
        <row r="32">
          <cell r="C32">
            <v>30156478</v>
          </cell>
          <cell r="D32">
            <v>2500701616</v>
          </cell>
          <cell r="E32" t="str">
            <v>ยธ.</v>
          </cell>
        </row>
        <row r="33">
          <cell r="C33">
            <v>30156494</v>
          </cell>
          <cell r="D33">
            <v>2500701616</v>
          </cell>
          <cell r="E33" t="str">
            <v>ยธ.</v>
          </cell>
        </row>
        <row r="34">
          <cell r="C34">
            <v>30156567</v>
          </cell>
          <cell r="D34">
            <v>2500701616</v>
          </cell>
          <cell r="E34" t="str">
            <v>ยธ.</v>
          </cell>
        </row>
        <row r="35">
          <cell r="C35">
            <v>30156608</v>
          </cell>
          <cell r="D35">
            <v>2500701616</v>
          </cell>
          <cell r="E35" t="str">
            <v>ยธ.</v>
          </cell>
        </row>
        <row r="36">
          <cell r="C36">
            <v>30156674</v>
          </cell>
          <cell r="D36">
            <v>2500701616</v>
          </cell>
          <cell r="E36" t="str">
            <v>ยธ.</v>
          </cell>
        </row>
        <row r="37">
          <cell r="C37">
            <v>30156546</v>
          </cell>
          <cell r="D37">
            <v>2500701616</v>
          </cell>
          <cell r="E37" t="str">
            <v>ยธ.</v>
          </cell>
        </row>
        <row r="38">
          <cell r="C38">
            <v>30151391</v>
          </cell>
          <cell r="D38">
            <v>2500701617</v>
          </cell>
          <cell r="E38" t="str">
            <v>สพ.</v>
          </cell>
        </row>
        <row r="39">
          <cell r="C39">
            <v>30151415</v>
          </cell>
          <cell r="D39">
            <v>2500701617</v>
          </cell>
          <cell r="E39" t="str">
            <v>สพ.</v>
          </cell>
        </row>
        <row r="40">
          <cell r="C40">
            <v>30151632</v>
          </cell>
          <cell r="D40">
            <v>2500701617</v>
          </cell>
          <cell r="E40" t="str">
            <v>สพ.</v>
          </cell>
        </row>
        <row r="41">
          <cell r="C41">
            <v>30151691</v>
          </cell>
          <cell r="D41">
            <v>2500701617</v>
          </cell>
          <cell r="E41" t="str">
            <v>สพ.</v>
          </cell>
        </row>
        <row r="42">
          <cell r="C42">
            <v>30151697</v>
          </cell>
          <cell r="D42">
            <v>2500701617</v>
          </cell>
          <cell r="E42" t="str">
            <v>สพ.</v>
          </cell>
        </row>
        <row r="43">
          <cell r="C43">
            <v>30152152</v>
          </cell>
          <cell r="D43">
            <v>2500701696</v>
          </cell>
          <cell r="E43" t="str">
            <v>ภ.8</v>
          </cell>
        </row>
        <row r="44">
          <cell r="C44">
            <v>30152170</v>
          </cell>
          <cell r="D44">
            <v>2500701696</v>
          </cell>
          <cell r="E44" t="str">
            <v>ภ.8</v>
          </cell>
        </row>
        <row r="45">
          <cell r="C45">
            <v>30123969</v>
          </cell>
          <cell r="D45">
            <v>2500701697</v>
          </cell>
          <cell r="E45" t="str">
            <v>ว.ตร.</v>
          </cell>
        </row>
        <row r="46">
          <cell r="C46">
            <v>30123979</v>
          </cell>
          <cell r="D46">
            <v>2500701697</v>
          </cell>
          <cell r="E46" t="str">
            <v>ว.ตร.</v>
          </cell>
        </row>
        <row r="47">
          <cell r="C47">
            <v>30123989</v>
          </cell>
          <cell r="D47">
            <v>2500701697</v>
          </cell>
          <cell r="E47" t="str">
            <v>ว.ตร.</v>
          </cell>
        </row>
        <row r="48">
          <cell r="C48">
            <v>30123996</v>
          </cell>
          <cell r="D48">
            <v>2500701697</v>
          </cell>
          <cell r="E48" t="str">
            <v>ว.ตร.</v>
          </cell>
        </row>
        <row r="49">
          <cell r="C49">
            <v>30124001</v>
          </cell>
          <cell r="D49">
            <v>2500701697</v>
          </cell>
          <cell r="E49" t="str">
            <v>ว.ตร.</v>
          </cell>
        </row>
        <row r="50">
          <cell r="C50">
            <v>30124006</v>
          </cell>
          <cell r="D50">
            <v>2500701697</v>
          </cell>
          <cell r="E50" t="str">
            <v>ว.ตร.</v>
          </cell>
        </row>
        <row r="51">
          <cell r="C51">
            <v>30124010</v>
          </cell>
          <cell r="D51">
            <v>2500701697</v>
          </cell>
          <cell r="E51" t="str">
            <v>ว.ตร.</v>
          </cell>
        </row>
        <row r="52">
          <cell r="C52">
            <v>30124014</v>
          </cell>
          <cell r="D52">
            <v>2500701697</v>
          </cell>
          <cell r="E52" t="str">
            <v>ว.ตร.</v>
          </cell>
        </row>
        <row r="53">
          <cell r="C53">
            <v>30124019</v>
          </cell>
          <cell r="D53">
            <v>2500701697</v>
          </cell>
          <cell r="E53" t="str">
            <v>ว.ตร.</v>
          </cell>
        </row>
        <row r="54">
          <cell r="C54">
            <v>30124023</v>
          </cell>
          <cell r="D54">
            <v>2500701697</v>
          </cell>
          <cell r="E54" t="str">
            <v>ว.ตร.</v>
          </cell>
        </row>
        <row r="55">
          <cell r="C55">
            <v>30124026</v>
          </cell>
          <cell r="D55">
            <v>2500701697</v>
          </cell>
          <cell r="E55" t="str">
            <v>ว.ตร.</v>
          </cell>
        </row>
        <row r="56">
          <cell r="C56">
            <v>30124028</v>
          </cell>
          <cell r="D56">
            <v>2500701697</v>
          </cell>
          <cell r="E56" t="str">
            <v>ว.ตร.</v>
          </cell>
        </row>
        <row r="57">
          <cell r="C57">
            <v>30124030</v>
          </cell>
          <cell r="D57">
            <v>2500701697</v>
          </cell>
          <cell r="E57" t="str">
            <v>ว.ตร.</v>
          </cell>
        </row>
        <row r="58">
          <cell r="C58">
            <v>30124035</v>
          </cell>
          <cell r="D58">
            <v>2500701697</v>
          </cell>
          <cell r="E58" t="str">
            <v>ว.ตร.</v>
          </cell>
        </row>
        <row r="59">
          <cell r="C59">
            <v>30124039</v>
          </cell>
          <cell r="D59">
            <v>2500701697</v>
          </cell>
          <cell r="E59" t="str">
            <v>ว.ตร.</v>
          </cell>
        </row>
        <row r="60">
          <cell r="C60">
            <v>30124045</v>
          </cell>
          <cell r="D60">
            <v>2500701697</v>
          </cell>
          <cell r="E60" t="str">
            <v>ว.ตร.</v>
          </cell>
        </row>
        <row r="61">
          <cell r="C61">
            <v>30124048</v>
          </cell>
          <cell r="D61">
            <v>2500701697</v>
          </cell>
          <cell r="E61" t="str">
            <v>ว.ตร.</v>
          </cell>
        </row>
        <row r="62">
          <cell r="C62">
            <v>30124052</v>
          </cell>
          <cell r="D62">
            <v>2500701697</v>
          </cell>
          <cell r="E62" t="str">
            <v>ว.ตร.</v>
          </cell>
        </row>
        <row r="63">
          <cell r="C63">
            <v>30129408</v>
          </cell>
          <cell r="D63">
            <v>2500701701</v>
          </cell>
          <cell r="E63" t="str">
            <v>ศปก.ตร.สน.</v>
          </cell>
        </row>
        <row r="64">
          <cell r="C64">
            <v>30156630</v>
          </cell>
          <cell r="D64">
            <v>2500701616</v>
          </cell>
          <cell r="E64" t="str">
            <v>ยธ.</v>
          </cell>
        </row>
        <row r="65">
          <cell r="C65">
            <v>30156211</v>
          </cell>
          <cell r="D65">
            <v>2500701616</v>
          </cell>
          <cell r="E65" t="str">
            <v>ยธ.</v>
          </cell>
        </row>
        <row r="66">
          <cell r="C66">
            <v>30156528</v>
          </cell>
          <cell r="D66">
            <v>2500701616</v>
          </cell>
          <cell r="E66" t="str">
            <v>ยธ.</v>
          </cell>
        </row>
        <row r="67">
          <cell r="C67">
            <v>30156584</v>
          </cell>
          <cell r="D67">
            <v>2500701616</v>
          </cell>
          <cell r="E67" t="str">
            <v>ยธ.</v>
          </cell>
        </row>
        <row r="68">
          <cell r="C68">
            <v>30156638</v>
          </cell>
          <cell r="D68">
            <v>2500701616</v>
          </cell>
          <cell r="E68" t="str">
            <v>ยธ.</v>
          </cell>
        </row>
        <row r="69">
          <cell r="C69">
            <v>30147099</v>
          </cell>
          <cell r="D69">
            <v>2500701617</v>
          </cell>
          <cell r="E69" t="str">
            <v>สพ.</v>
          </cell>
        </row>
        <row r="70">
          <cell r="C70">
            <v>30152388</v>
          </cell>
          <cell r="D70">
            <v>2500701617</v>
          </cell>
          <cell r="E70" t="str">
            <v>สพ.</v>
          </cell>
        </row>
        <row r="71">
          <cell r="C71">
            <v>30152395</v>
          </cell>
          <cell r="D71">
            <v>2500701617</v>
          </cell>
          <cell r="E71" t="str">
            <v>สพ.</v>
          </cell>
        </row>
        <row r="72">
          <cell r="C72">
            <v>30151604</v>
          </cell>
          <cell r="D72">
            <v>2500701617</v>
          </cell>
          <cell r="E72" t="str">
            <v>สพ.</v>
          </cell>
        </row>
        <row r="73">
          <cell r="C73">
            <v>30151625</v>
          </cell>
          <cell r="D73">
            <v>2500701617</v>
          </cell>
          <cell r="E73" t="str">
            <v>สพ.</v>
          </cell>
        </row>
        <row r="74">
          <cell r="C74">
            <v>30151639</v>
          </cell>
          <cell r="D74">
            <v>2500701617</v>
          </cell>
          <cell r="E74" t="str">
            <v>สพ.</v>
          </cell>
        </row>
        <row r="75">
          <cell r="C75">
            <v>30156559</v>
          </cell>
          <cell r="D75">
            <v>2500701616</v>
          </cell>
          <cell r="E75" t="str">
            <v>ยธ.</v>
          </cell>
        </row>
        <row r="76">
          <cell r="C76">
            <v>30132985</v>
          </cell>
          <cell r="D76">
            <v>2500700173</v>
          </cell>
          <cell r="E76" t="str">
            <v>รพ.ตร.</v>
          </cell>
        </row>
        <row r="77">
          <cell r="C77">
            <v>30133311</v>
          </cell>
          <cell r="D77">
            <v>2500700173</v>
          </cell>
          <cell r="E77" t="str">
            <v>รพ.ตร.</v>
          </cell>
        </row>
        <row r="78">
          <cell r="C78">
            <v>30133348</v>
          </cell>
          <cell r="D78">
            <v>2500700173</v>
          </cell>
          <cell r="E78" t="str">
            <v>รพ.ตร.</v>
          </cell>
        </row>
        <row r="79">
          <cell r="C79">
            <v>30133376</v>
          </cell>
          <cell r="D79">
            <v>2500700173</v>
          </cell>
          <cell r="E79" t="str">
            <v>รพ.ตร.</v>
          </cell>
        </row>
        <row r="80">
          <cell r="C80">
            <v>30133426</v>
          </cell>
          <cell r="D80">
            <v>2500700173</v>
          </cell>
          <cell r="E80" t="str">
            <v>รพ.ตร.</v>
          </cell>
        </row>
        <row r="81">
          <cell r="C81">
            <v>30133450</v>
          </cell>
          <cell r="D81">
            <v>2500700173</v>
          </cell>
          <cell r="E81" t="str">
            <v>รพ.ตร.</v>
          </cell>
        </row>
        <row r="82">
          <cell r="C82">
            <v>30133474</v>
          </cell>
          <cell r="D82">
            <v>2500700173</v>
          </cell>
          <cell r="E82" t="str">
            <v>รพ.ตร.</v>
          </cell>
        </row>
        <row r="83">
          <cell r="C83">
            <v>30133494</v>
          </cell>
          <cell r="D83">
            <v>2500700173</v>
          </cell>
          <cell r="E83" t="str">
            <v>รพ.ตร.</v>
          </cell>
        </row>
        <row r="84">
          <cell r="C84">
            <v>30133508</v>
          </cell>
          <cell r="D84">
            <v>2500700173</v>
          </cell>
          <cell r="E84" t="str">
            <v>รพ.ตร.</v>
          </cell>
        </row>
        <row r="85">
          <cell r="C85">
            <v>30133533</v>
          </cell>
          <cell r="D85">
            <v>2500700173</v>
          </cell>
          <cell r="E85" t="str">
            <v>รพ.ตร.</v>
          </cell>
        </row>
        <row r="86">
          <cell r="C86">
            <v>30133836</v>
          </cell>
          <cell r="D86">
            <v>2500700173</v>
          </cell>
          <cell r="E86" t="str">
            <v>รพ.ตร.</v>
          </cell>
        </row>
        <row r="87">
          <cell r="C87">
            <v>30129639</v>
          </cell>
          <cell r="D87">
            <v>2500700429</v>
          </cell>
          <cell r="E87" t="str">
            <v>รร.นรต.</v>
          </cell>
        </row>
        <row r="88">
          <cell r="C88">
            <v>30129805</v>
          </cell>
          <cell r="D88">
            <v>2500700429</v>
          </cell>
          <cell r="E88" t="str">
            <v>รร.นรต.</v>
          </cell>
        </row>
        <row r="89">
          <cell r="C89">
            <v>30125326</v>
          </cell>
          <cell r="D89">
            <v>2500700473</v>
          </cell>
          <cell r="E89" t="str">
            <v>กก.รร.น. บก.ฝรก</v>
          </cell>
        </row>
        <row r="90">
          <cell r="C90">
            <v>30121332</v>
          </cell>
          <cell r="D90">
            <v>2500700797</v>
          </cell>
          <cell r="E90" t="str">
            <v>ภ.จว.เพชรบูรณ์</v>
          </cell>
        </row>
        <row r="91">
          <cell r="C91">
            <v>30133959</v>
          </cell>
          <cell r="D91">
            <v>2500701704</v>
          </cell>
          <cell r="E91" t="str">
            <v>ทท.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สำรองเงิน ที่ กค อนุมัติ 73 ราย"/>
    </sheetNames>
    <sheetDataSet>
      <sheetData sheetId="0">
        <row r="14">
          <cell r="C14">
            <v>30124575</v>
          </cell>
          <cell r="E14" t="str">
            <v>อุดหนุนทุนปี 63</v>
          </cell>
          <cell r="F14">
            <v>6311410</v>
          </cell>
          <cell r="G14">
            <v>2500702777500000</v>
          </cell>
          <cell r="H14" t="str">
            <v>P7300</v>
          </cell>
          <cell r="I14">
            <v>2500700429</v>
          </cell>
          <cell r="J14">
            <v>1816722</v>
          </cell>
          <cell r="K14">
            <v>1816722</v>
          </cell>
        </row>
        <row r="15">
          <cell r="C15">
            <v>30132985</v>
          </cell>
          <cell r="E15" t="str">
            <v>งบกลาง กชจ. แก้ไขสถานการณ์ฉุกเฉินด้านความมั่นคง</v>
          </cell>
          <cell r="F15">
            <v>6310310</v>
          </cell>
          <cell r="G15">
            <v>9090957712120000</v>
          </cell>
          <cell r="H15" t="str">
            <v>P1000</v>
          </cell>
          <cell r="I15">
            <v>2500700173</v>
          </cell>
          <cell r="J15">
            <v>5708000</v>
          </cell>
          <cell r="K15">
            <v>5708000</v>
          </cell>
        </row>
        <row r="16">
          <cell r="C16">
            <v>30133311</v>
          </cell>
          <cell r="E16" t="str">
            <v>งบกลาง กชจ. แก้ไขสถานการณ์ฉุกเฉินด้านความมั่นคง</v>
          </cell>
          <cell r="F16">
            <v>6310310</v>
          </cell>
          <cell r="G16">
            <v>9090957712120000</v>
          </cell>
          <cell r="H16" t="str">
            <v>P1000</v>
          </cell>
          <cell r="I16">
            <v>2500700173</v>
          </cell>
          <cell r="J16">
            <v>1650000</v>
          </cell>
          <cell r="K16">
            <v>1650000</v>
          </cell>
        </row>
        <row r="17">
          <cell r="C17">
            <v>30133348</v>
          </cell>
          <cell r="E17" t="str">
            <v>งบกลาง กชจ. แก้ไขสถานการณ์ฉุกเฉินด้านความมั่นคง</v>
          </cell>
          <cell r="F17">
            <v>6310310</v>
          </cell>
          <cell r="G17">
            <v>9090957712120000</v>
          </cell>
          <cell r="H17" t="str">
            <v>P1000</v>
          </cell>
          <cell r="I17">
            <v>2500700173</v>
          </cell>
          <cell r="J17">
            <v>400000</v>
          </cell>
          <cell r="K17">
            <v>0</v>
          </cell>
        </row>
        <row r="18">
          <cell r="C18">
            <v>30133376</v>
          </cell>
          <cell r="E18" t="str">
            <v>งบกลาง กชจ. แก้ไขสถานการณ์ฉุกเฉินด้านความมั่นคง</v>
          </cell>
          <cell r="F18">
            <v>6310310</v>
          </cell>
          <cell r="G18">
            <v>9090957712120000</v>
          </cell>
          <cell r="H18" t="str">
            <v>P1000</v>
          </cell>
          <cell r="I18">
            <v>2500700173</v>
          </cell>
          <cell r="J18">
            <v>499900</v>
          </cell>
          <cell r="K18">
            <v>499900</v>
          </cell>
        </row>
        <row r="19">
          <cell r="C19">
            <v>30133426</v>
          </cell>
          <cell r="E19" t="str">
            <v>งบกลาง กชจ. แก้ไขสถานการณ์ฉุกเฉินด้านความมั่นคง</v>
          </cell>
          <cell r="F19">
            <v>6310310</v>
          </cell>
          <cell r="G19">
            <v>9090957712120000</v>
          </cell>
          <cell r="H19" t="str">
            <v>P1000</v>
          </cell>
          <cell r="I19">
            <v>2500700173</v>
          </cell>
          <cell r="J19">
            <v>700000</v>
          </cell>
          <cell r="K19">
            <v>700000</v>
          </cell>
        </row>
        <row r="20">
          <cell r="C20">
            <v>30133450</v>
          </cell>
          <cell r="E20" t="str">
            <v>งบกลาง กชจ. แก้ไขสถานการณ์ฉุกเฉินด้านความมั่นคง</v>
          </cell>
          <cell r="F20">
            <v>6310310</v>
          </cell>
          <cell r="G20">
            <v>9090957712120000</v>
          </cell>
          <cell r="H20" t="str">
            <v>P1000</v>
          </cell>
          <cell r="I20">
            <v>2500700173</v>
          </cell>
          <cell r="J20">
            <v>270000</v>
          </cell>
          <cell r="K20">
            <v>270000</v>
          </cell>
        </row>
        <row r="21">
          <cell r="C21">
            <v>30133474</v>
          </cell>
          <cell r="E21" t="str">
            <v>งบกลาง กชจ. แก้ไขสถานการณ์ฉุกเฉินด้านความมั่นคง</v>
          </cell>
          <cell r="F21">
            <v>6310310</v>
          </cell>
          <cell r="G21">
            <v>9090957712120000</v>
          </cell>
          <cell r="H21" t="str">
            <v>P1000</v>
          </cell>
          <cell r="I21">
            <v>2500700173</v>
          </cell>
          <cell r="J21">
            <v>6000000</v>
          </cell>
          <cell r="K21">
            <v>6000000</v>
          </cell>
        </row>
        <row r="22">
          <cell r="C22">
            <v>30133508</v>
          </cell>
          <cell r="E22" t="str">
            <v>งบกลาง กชจ. แก้ไขสถานการณ์ฉุกเฉินด้านความมั่นคง</v>
          </cell>
          <cell r="F22">
            <v>6310310</v>
          </cell>
          <cell r="G22">
            <v>9090957712120000</v>
          </cell>
          <cell r="H22" t="str">
            <v>P1000</v>
          </cell>
          <cell r="I22">
            <v>2500700173</v>
          </cell>
          <cell r="J22">
            <v>1350000</v>
          </cell>
          <cell r="K22">
            <v>1350000</v>
          </cell>
        </row>
        <row r="23">
          <cell r="C23">
            <v>30133533</v>
          </cell>
          <cell r="E23" t="str">
            <v>งบกลาง กชจ. แก้ไขสถานการณ์ฉุกเฉินด้านความมั่นคง</v>
          </cell>
          <cell r="F23">
            <v>6310310</v>
          </cell>
          <cell r="G23">
            <v>9090957712120000</v>
          </cell>
          <cell r="H23" t="str">
            <v>P1000</v>
          </cell>
          <cell r="I23">
            <v>2500700173</v>
          </cell>
          <cell r="J23">
            <v>5000000</v>
          </cell>
          <cell r="K23">
            <v>5000000</v>
          </cell>
        </row>
        <row r="24">
          <cell r="C24">
            <v>30133836</v>
          </cell>
          <cell r="E24" t="str">
            <v>งบกลาง กชจ. แก้ไขสถานการณ์ฉุกเฉินด้านความมั่นคง</v>
          </cell>
          <cell r="F24">
            <v>6310310</v>
          </cell>
          <cell r="G24">
            <v>9090957712120000</v>
          </cell>
          <cell r="H24" t="str">
            <v>P1000</v>
          </cell>
          <cell r="I24">
            <v>2500700173</v>
          </cell>
          <cell r="J24">
            <v>2000000</v>
          </cell>
          <cell r="K24">
            <v>2000000</v>
          </cell>
        </row>
        <row r="25">
          <cell r="C25">
            <v>30127245</v>
          </cell>
          <cell r="E25" t="str">
            <v>งบลงทุน รายการที่ดินสิ่งก่อสร้าง ห้องน้ำ ฯ</v>
          </cell>
          <cell r="F25">
            <v>6310320</v>
          </cell>
          <cell r="G25" t="str">
            <v>90909367155H</v>
          </cell>
          <cell r="H25" t="str">
            <v>P7600</v>
          </cell>
          <cell r="I25">
            <v>2500701495</v>
          </cell>
          <cell r="J25">
            <v>793809.53</v>
          </cell>
          <cell r="K25">
            <v>93810.53</v>
          </cell>
        </row>
        <row r="26">
          <cell r="C26">
            <v>30125326</v>
          </cell>
          <cell r="E26" t="str">
            <v>ซื้อเครื่องนอนโครงการการถวายความปลอดภัยพระมหากษัตร</v>
          </cell>
          <cell r="F26">
            <v>6311200</v>
          </cell>
          <cell r="G26">
            <v>2500701778000000</v>
          </cell>
          <cell r="H26" t="str">
            <v>P7300</v>
          </cell>
          <cell r="I26">
            <v>2500700473</v>
          </cell>
          <cell r="J26">
            <v>2073714</v>
          </cell>
          <cell r="K26">
            <v>2073714</v>
          </cell>
        </row>
        <row r="27">
          <cell r="C27">
            <v>30147099</v>
          </cell>
          <cell r="E27" t="str">
            <v>กระสุนปืนแบบ08 ขนาด 5.56มม. 685300 นัด</v>
          </cell>
          <cell r="F27">
            <v>6311200</v>
          </cell>
          <cell r="G27">
            <v>2500702777000000</v>
          </cell>
          <cell r="H27" t="str">
            <v>P1000</v>
          </cell>
          <cell r="I27">
            <v>2500700010</v>
          </cell>
          <cell r="J27">
            <v>9662730</v>
          </cell>
          <cell r="K27">
            <v>9662730</v>
          </cell>
        </row>
        <row r="28">
          <cell r="C28">
            <v>30152460</v>
          </cell>
          <cell r="E28" t="str">
            <v>สายอากาศตรวจจับทิศทางจำนวน 3 รายการ</v>
          </cell>
          <cell r="F28">
            <v>6311200</v>
          </cell>
          <cell r="G28">
            <v>2500701778000000</v>
          </cell>
          <cell r="H28" t="str">
            <v>P1000</v>
          </cell>
          <cell r="I28">
            <v>2500700010</v>
          </cell>
          <cell r="J28">
            <v>2742500</v>
          </cell>
          <cell r="K28">
            <v>0</v>
          </cell>
        </row>
        <row r="29">
          <cell r="C29">
            <v>30133959</v>
          </cell>
          <cell r="E29" t="str">
            <v>งบดำเนินงาน ค่าใช้สอย</v>
          </cell>
          <cell r="F29">
            <v>6311220</v>
          </cell>
          <cell r="G29">
            <v>2500728705009000</v>
          </cell>
          <cell r="H29" t="str">
            <v>P1100</v>
          </cell>
          <cell r="I29">
            <v>2500701704</v>
          </cell>
          <cell r="J29">
            <v>18773800</v>
          </cell>
          <cell r="K29">
            <v>18773800</v>
          </cell>
        </row>
        <row r="30">
          <cell r="C30">
            <v>30123969</v>
          </cell>
          <cell r="E30" t="str">
            <v>กันเงินค่าครุภัณ์กีฬา</v>
          </cell>
          <cell r="F30">
            <v>6311310</v>
          </cell>
          <cell r="G30">
            <v>2500702777110080</v>
          </cell>
          <cell r="H30" t="str">
            <v>P1000</v>
          </cell>
          <cell r="I30">
            <v>2500701697</v>
          </cell>
          <cell r="J30">
            <v>1412400</v>
          </cell>
          <cell r="K30">
            <v>42800</v>
          </cell>
        </row>
        <row r="31">
          <cell r="C31">
            <v>30123979</v>
          </cell>
          <cell r="E31" t="str">
            <v>กันเงินค่าครุภัณ์กีฬา</v>
          </cell>
          <cell r="F31">
            <v>6311310</v>
          </cell>
          <cell r="G31">
            <v>2500702777110080</v>
          </cell>
          <cell r="H31" t="str">
            <v>P1000</v>
          </cell>
          <cell r="I31">
            <v>2500701697</v>
          </cell>
          <cell r="J31">
            <v>470800</v>
          </cell>
          <cell r="K31">
            <v>21400</v>
          </cell>
        </row>
        <row r="32">
          <cell r="C32">
            <v>30123989</v>
          </cell>
          <cell r="E32" t="str">
            <v>กันเงินค่าครุภัณ์กีฬา</v>
          </cell>
          <cell r="F32">
            <v>6311310</v>
          </cell>
          <cell r="G32">
            <v>2500702777110090</v>
          </cell>
          <cell r="H32" t="str">
            <v>P1000</v>
          </cell>
          <cell r="I32">
            <v>2500701697</v>
          </cell>
          <cell r="J32">
            <v>128400</v>
          </cell>
          <cell r="K32">
            <v>10700</v>
          </cell>
        </row>
        <row r="33">
          <cell r="C33">
            <v>30123996</v>
          </cell>
          <cell r="E33" t="str">
            <v>กันเงินค่าครุภัณฑ์กีฬา</v>
          </cell>
          <cell r="F33">
            <v>6311310</v>
          </cell>
          <cell r="G33">
            <v>2500702777110090</v>
          </cell>
          <cell r="H33" t="str">
            <v>P1000</v>
          </cell>
          <cell r="I33">
            <v>2500701697</v>
          </cell>
          <cell r="J33">
            <v>117700</v>
          </cell>
          <cell r="K33">
            <v>10700</v>
          </cell>
        </row>
        <row r="34">
          <cell r="C34">
            <v>30124001</v>
          </cell>
          <cell r="E34" t="str">
            <v>กันเงินค่าครุภัณฑ์กีฬา</v>
          </cell>
          <cell r="F34">
            <v>6311310</v>
          </cell>
          <cell r="G34">
            <v>2500702777110090</v>
          </cell>
          <cell r="H34" t="str">
            <v>P1000</v>
          </cell>
          <cell r="I34">
            <v>2500701697</v>
          </cell>
          <cell r="J34">
            <v>59000</v>
          </cell>
          <cell r="K34">
            <v>4950</v>
          </cell>
        </row>
        <row r="35">
          <cell r="C35">
            <v>30124006</v>
          </cell>
          <cell r="E35" t="str">
            <v>กันเงินค่าครุภัณฑ์กีฬา</v>
          </cell>
          <cell r="F35">
            <v>6311310</v>
          </cell>
          <cell r="G35">
            <v>2500702777110090</v>
          </cell>
          <cell r="H35" t="str">
            <v>P1000</v>
          </cell>
          <cell r="I35">
            <v>2500701697</v>
          </cell>
          <cell r="J35">
            <v>73830</v>
          </cell>
          <cell r="K35">
            <v>4280</v>
          </cell>
        </row>
        <row r="36">
          <cell r="C36">
            <v>30124010</v>
          </cell>
          <cell r="E36" t="str">
            <v>กันเงินค่าครุภัณฑ์กีฬา</v>
          </cell>
          <cell r="F36">
            <v>6311310</v>
          </cell>
          <cell r="G36">
            <v>2500702777110090</v>
          </cell>
          <cell r="H36" t="str">
            <v>P1000</v>
          </cell>
          <cell r="I36">
            <v>2500701697</v>
          </cell>
          <cell r="J36">
            <v>73830</v>
          </cell>
          <cell r="K36">
            <v>4280</v>
          </cell>
        </row>
        <row r="37">
          <cell r="C37">
            <v>30124014</v>
          </cell>
          <cell r="E37" t="str">
            <v>กันเงินค่าครุภัณฑ์กีฬา</v>
          </cell>
          <cell r="F37">
            <v>6311310</v>
          </cell>
          <cell r="G37">
            <v>2500702777110090</v>
          </cell>
          <cell r="H37" t="str">
            <v>P1000</v>
          </cell>
          <cell r="I37">
            <v>2500701697</v>
          </cell>
          <cell r="J37">
            <v>80250</v>
          </cell>
          <cell r="K37">
            <v>10700</v>
          </cell>
        </row>
        <row r="38">
          <cell r="C38">
            <v>30124019</v>
          </cell>
          <cell r="E38" t="str">
            <v>กันเงินค่าครุภัณฑ์กีฬา</v>
          </cell>
          <cell r="F38">
            <v>6311310</v>
          </cell>
          <cell r="G38">
            <v>2500702777110090</v>
          </cell>
          <cell r="H38" t="str">
            <v>P1000</v>
          </cell>
          <cell r="I38">
            <v>2500701697</v>
          </cell>
          <cell r="J38">
            <v>73830</v>
          </cell>
          <cell r="K38">
            <v>4280</v>
          </cell>
        </row>
        <row r="39">
          <cell r="C39">
            <v>30124023</v>
          </cell>
          <cell r="E39" t="str">
            <v>กันเงินค่าครุภัณฑ์กีฬา</v>
          </cell>
          <cell r="F39">
            <v>6311310</v>
          </cell>
          <cell r="G39">
            <v>2500702777110090</v>
          </cell>
          <cell r="H39" t="str">
            <v>P1000</v>
          </cell>
          <cell r="I39">
            <v>2500701697</v>
          </cell>
          <cell r="J39">
            <v>73830</v>
          </cell>
          <cell r="K39">
            <v>4280</v>
          </cell>
        </row>
        <row r="40">
          <cell r="C40">
            <v>30124026</v>
          </cell>
          <cell r="E40" t="str">
            <v>กันเงินค่าครุภัณฑ์กีฬา</v>
          </cell>
          <cell r="F40">
            <v>6311310</v>
          </cell>
          <cell r="G40">
            <v>2500702777110090</v>
          </cell>
          <cell r="H40" t="str">
            <v>P1000</v>
          </cell>
          <cell r="I40">
            <v>2500701697</v>
          </cell>
          <cell r="J40">
            <v>73830</v>
          </cell>
          <cell r="K40">
            <v>4280</v>
          </cell>
        </row>
        <row r="41">
          <cell r="C41">
            <v>30124028</v>
          </cell>
          <cell r="E41" t="str">
            <v>กันเงินค่าครุภัณฑ์กีฬา</v>
          </cell>
          <cell r="F41">
            <v>6311310</v>
          </cell>
          <cell r="G41">
            <v>2500702777110090</v>
          </cell>
          <cell r="H41" t="str">
            <v>P1000</v>
          </cell>
          <cell r="I41">
            <v>2500701697</v>
          </cell>
          <cell r="J41">
            <v>101650</v>
          </cell>
          <cell r="K41">
            <v>32100</v>
          </cell>
        </row>
        <row r="42">
          <cell r="C42">
            <v>30124030</v>
          </cell>
          <cell r="E42" t="str">
            <v>กันเงินค่าครุภัณฑ์กีฬา</v>
          </cell>
          <cell r="F42">
            <v>6311310</v>
          </cell>
          <cell r="G42">
            <v>2500702777110100</v>
          </cell>
          <cell r="H42" t="str">
            <v>P1000</v>
          </cell>
          <cell r="I42">
            <v>2500701697</v>
          </cell>
          <cell r="J42">
            <v>101650</v>
          </cell>
          <cell r="K42">
            <v>5350</v>
          </cell>
        </row>
        <row r="43">
          <cell r="C43">
            <v>30124035</v>
          </cell>
          <cell r="E43" t="str">
            <v>กันเงินค่าครุภัณฑ์กีฬา</v>
          </cell>
          <cell r="F43">
            <v>6311310</v>
          </cell>
          <cell r="G43">
            <v>2500702777110100</v>
          </cell>
          <cell r="H43" t="str">
            <v>P1000</v>
          </cell>
          <cell r="I43">
            <v>2500701697</v>
          </cell>
          <cell r="J43">
            <v>14980</v>
          </cell>
          <cell r="K43">
            <v>2140</v>
          </cell>
        </row>
        <row r="44">
          <cell r="C44">
            <v>30124039</v>
          </cell>
          <cell r="E44" t="str">
            <v>กันเงินค่าครุภัณฑ์กีฬา</v>
          </cell>
          <cell r="F44">
            <v>6311310</v>
          </cell>
          <cell r="G44">
            <v>2500702777110100</v>
          </cell>
          <cell r="H44" t="str">
            <v>P1000</v>
          </cell>
          <cell r="I44">
            <v>2500701697</v>
          </cell>
          <cell r="J44">
            <v>20330</v>
          </cell>
          <cell r="K44">
            <v>3210</v>
          </cell>
        </row>
        <row r="45">
          <cell r="C45">
            <v>30124045</v>
          </cell>
          <cell r="E45" t="str">
            <v>กันเงินค่าครุภัณฑ์กีฬา</v>
          </cell>
          <cell r="F45">
            <v>6311310</v>
          </cell>
          <cell r="G45">
            <v>2500702777110100</v>
          </cell>
          <cell r="H45" t="str">
            <v>P1000</v>
          </cell>
          <cell r="I45">
            <v>2500701697</v>
          </cell>
          <cell r="J45">
            <v>40660</v>
          </cell>
          <cell r="K45">
            <v>8560</v>
          </cell>
        </row>
        <row r="46">
          <cell r="C46">
            <v>30124048</v>
          </cell>
          <cell r="E46" t="str">
            <v>กันเงินค่าครุภัณฑ์กีฬา</v>
          </cell>
          <cell r="F46">
            <v>6311310</v>
          </cell>
          <cell r="G46">
            <v>2500702777110100</v>
          </cell>
          <cell r="H46" t="str">
            <v>P1000</v>
          </cell>
          <cell r="I46">
            <v>2500701697</v>
          </cell>
          <cell r="J46">
            <v>63130</v>
          </cell>
          <cell r="K46">
            <v>1070</v>
          </cell>
        </row>
        <row r="47">
          <cell r="C47">
            <v>30124052</v>
          </cell>
          <cell r="E47" t="str">
            <v>กันเงินค่าครุภัณฑ์กีฬา</v>
          </cell>
          <cell r="F47">
            <v>6311310</v>
          </cell>
          <cell r="G47">
            <v>2500702777110100</v>
          </cell>
          <cell r="H47" t="str">
            <v>P1000</v>
          </cell>
          <cell r="I47">
            <v>2500701697</v>
          </cell>
          <cell r="J47">
            <v>17120</v>
          </cell>
          <cell r="K47">
            <v>2140</v>
          </cell>
        </row>
        <row r="48">
          <cell r="C48">
            <v>30129408</v>
          </cell>
          <cell r="E48" t="str">
            <v>ซื้อรถยนต์หุ้มเกราะกันกระสุนล้อยาง 4x4</v>
          </cell>
          <cell r="F48">
            <v>6311310</v>
          </cell>
          <cell r="G48">
            <v>2500713728120010</v>
          </cell>
          <cell r="H48" t="str">
            <v>P9500</v>
          </cell>
          <cell r="I48">
            <v>2500701701</v>
          </cell>
          <cell r="J48">
            <v>405789625.32</v>
          </cell>
          <cell r="K48">
            <v>405789625.32</v>
          </cell>
        </row>
        <row r="49">
          <cell r="C49">
            <v>30130227</v>
          </cell>
          <cell r="E49" t="str">
            <v>ค่าจัดซื้อรถแทรกเตอร์ ศอน.</v>
          </cell>
          <cell r="F49">
            <v>6311310</v>
          </cell>
          <cell r="G49">
            <v>2500713702110020</v>
          </cell>
          <cell r="H49" t="str">
            <v>P4000</v>
          </cell>
          <cell r="I49">
            <v>2500700339</v>
          </cell>
          <cell r="J49">
            <v>530900</v>
          </cell>
          <cell r="K49">
            <v>530900</v>
          </cell>
        </row>
        <row r="50">
          <cell r="C50">
            <v>30147141</v>
          </cell>
          <cell r="E50" t="str">
            <v>เครื่องบินสนับสนุนยุทธวิธีขนาดเล็กจำนวน 3 ลำ</v>
          </cell>
          <cell r="F50">
            <v>6311310</v>
          </cell>
          <cell r="G50">
            <v>2500702777120000</v>
          </cell>
          <cell r="H50" t="str">
            <v>P1000</v>
          </cell>
          <cell r="I50">
            <v>2500700010</v>
          </cell>
          <cell r="J50">
            <v>1440000000</v>
          </cell>
          <cell r="K50">
            <v>1440000000</v>
          </cell>
        </row>
        <row r="51">
          <cell r="C51">
            <v>30147195</v>
          </cell>
          <cell r="E51" t="str">
            <v>เฮลิคอปเตอร์ใช้งานทั่วไปชนิด2เครื่องยนต์จำนวน 4 ลำ</v>
          </cell>
          <cell r="F51">
            <v>6311310</v>
          </cell>
          <cell r="G51">
            <v>2500702777120010</v>
          </cell>
          <cell r="H51" t="str">
            <v>P1000</v>
          </cell>
          <cell r="I51">
            <v>2500700010</v>
          </cell>
          <cell r="J51">
            <v>215821400</v>
          </cell>
          <cell r="K51">
            <v>215821400</v>
          </cell>
        </row>
        <row r="52">
          <cell r="C52">
            <v>30147248</v>
          </cell>
          <cell r="E52" t="str">
            <v>เฮลิคอปเตอร์ขบวนพระราชพาหนะแบบ AW189จำนวน 4 ลำ</v>
          </cell>
          <cell r="F52">
            <v>6311310</v>
          </cell>
          <cell r="G52">
            <v>2500702753120000</v>
          </cell>
          <cell r="H52" t="str">
            <v>P1000</v>
          </cell>
          <cell r="I52">
            <v>2500700010</v>
          </cell>
          <cell r="J52">
            <v>809738125</v>
          </cell>
          <cell r="K52">
            <v>809738125</v>
          </cell>
        </row>
        <row r="53">
          <cell r="C53">
            <v>30147293</v>
          </cell>
          <cell r="E53" t="str">
            <v>เครื่องวัดแอลกอฮอล์แบบยืนยันผลจำนวน 3000 เครื่อง</v>
          </cell>
          <cell r="F53">
            <v>6311310</v>
          </cell>
          <cell r="G53">
            <v>2500702777110000</v>
          </cell>
          <cell r="H53" t="str">
            <v>P1000</v>
          </cell>
          <cell r="I53">
            <v>2500700010</v>
          </cell>
          <cell r="J53">
            <v>204000000</v>
          </cell>
          <cell r="K53">
            <v>204000000</v>
          </cell>
        </row>
        <row r="54">
          <cell r="C54">
            <v>30151391</v>
          </cell>
          <cell r="E54" t="str">
            <v>ปืนพกแบบกึ่งอัตโนมัติขนาด9มม.จำนวน 50000 กระบอก</v>
          </cell>
          <cell r="F54">
            <v>6311310</v>
          </cell>
          <cell r="G54">
            <v>2500702753110000</v>
          </cell>
          <cell r="H54" t="str">
            <v>P1000</v>
          </cell>
          <cell r="I54">
            <v>2500700010</v>
          </cell>
          <cell r="J54">
            <v>144832500</v>
          </cell>
          <cell r="K54">
            <v>144832500</v>
          </cell>
        </row>
        <row r="55">
          <cell r="C55">
            <v>30151415</v>
          </cell>
          <cell r="E55" t="str">
            <v>กล้องเล็งจุดแดงสำหรับติดอาวุธปืนฯจำนวน 7250 ชุด</v>
          </cell>
          <cell r="F55">
            <v>6311310</v>
          </cell>
          <cell r="G55">
            <v>2500702753110000</v>
          </cell>
          <cell r="H55" t="str">
            <v>P1000</v>
          </cell>
          <cell r="I55">
            <v>2500700010</v>
          </cell>
          <cell r="J55">
            <v>35670000</v>
          </cell>
          <cell r="K55">
            <v>35670000</v>
          </cell>
        </row>
        <row r="56">
          <cell r="C56">
            <v>30151625</v>
          </cell>
          <cell r="E56" t="str">
            <v>หุ่นยนต์เก็บกู้วัตถุระเบิด จำนวน 7 คัน</v>
          </cell>
          <cell r="F56">
            <v>6311310</v>
          </cell>
          <cell r="G56">
            <v>2500702753120000</v>
          </cell>
          <cell r="H56" t="str">
            <v>P1000</v>
          </cell>
          <cell r="I56">
            <v>2500700010</v>
          </cell>
          <cell r="J56">
            <v>58800000</v>
          </cell>
          <cell r="K56">
            <v>58800000</v>
          </cell>
        </row>
        <row r="57">
          <cell r="C57">
            <v>30151632</v>
          </cell>
          <cell r="E57" t="str">
            <v>กล้องเล็งพร้อมขาสำหรับปืนซุ่มยิงฯ จำนวน 8 ชุด</v>
          </cell>
          <cell r="F57">
            <v>6311310</v>
          </cell>
          <cell r="G57">
            <v>2500702777110150</v>
          </cell>
          <cell r="H57" t="str">
            <v>P1000</v>
          </cell>
          <cell r="I57">
            <v>2500700010</v>
          </cell>
          <cell r="J57">
            <v>2448000</v>
          </cell>
          <cell r="K57">
            <v>2448000</v>
          </cell>
        </row>
        <row r="58">
          <cell r="C58">
            <v>30151691</v>
          </cell>
          <cell r="E58" t="str">
            <v>ปืนพกแบบกึ่งอัตโนมัติฯจำนวน 4554 กระบอก</v>
          </cell>
          <cell r="F58">
            <v>6311310</v>
          </cell>
          <cell r="G58">
            <v>2500702753120010</v>
          </cell>
          <cell r="H58" t="str">
            <v>P1000</v>
          </cell>
          <cell r="I58">
            <v>2500700010</v>
          </cell>
          <cell r="J58">
            <v>59127600</v>
          </cell>
          <cell r="K58">
            <v>59127600</v>
          </cell>
        </row>
        <row r="59">
          <cell r="C59">
            <v>30151697</v>
          </cell>
          <cell r="E59" t="str">
            <v>ปืนพกแบบกึ่งอัตโนมัติฯจำนวน 4554 กระบอก</v>
          </cell>
          <cell r="F59">
            <v>6311310</v>
          </cell>
          <cell r="G59">
            <v>2500702753120000</v>
          </cell>
          <cell r="H59" t="str">
            <v>P1000</v>
          </cell>
          <cell r="I59">
            <v>2500700010</v>
          </cell>
          <cell r="J59">
            <v>3324500</v>
          </cell>
          <cell r="K59">
            <v>3324500</v>
          </cell>
        </row>
        <row r="60">
          <cell r="C60">
            <v>30152268</v>
          </cell>
          <cell r="E60" t="str">
            <v>Licensi Apco P25 สำหรับเครื่องรับส่งวิทยุ</v>
          </cell>
          <cell r="F60">
            <v>6311310</v>
          </cell>
          <cell r="G60">
            <v>2500702777110190</v>
          </cell>
          <cell r="H60" t="str">
            <v>P1000</v>
          </cell>
          <cell r="I60">
            <v>2500700010</v>
          </cell>
          <cell r="J60">
            <v>13107500</v>
          </cell>
          <cell r="K60">
            <v>0</v>
          </cell>
        </row>
        <row r="61">
          <cell r="C61">
            <v>30152280</v>
          </cell>
          <cell r="E61" t="str">
            <v>เครื่องรับส่งวิทยุ Motorola จำนวน 100 ชุด</v>
          </cell>
          <cell r="F61">
            <v>6311310</v>
          </cell>
          <cell r="G61">
            <v>2500702777110200</v>
          </cell>
          <cell r="H61" t="str">
            <v>P1000</v>
          </cell>
          <cell r="I61">
            <v>2500700010</v>
          </cell>
          <cell r="J61">
            <v>1926000</v>
          </cell>
          <cell r="K61">
            <v>0</v>
          </cell>
        </row>
        <row r="62">
          <cell r="C62">
            <v>30155258</v>
          </cell>
          <cell r="E62" t="str">
            <v>รถยนต์หุ้มเกราะกันกระสุน จำนวน 20 คัน</v>
          </cell>
          <cell r="F62">
            <v>6311310</v>
          </cell>
          <cell r="G62">
            <v>2500702753120010</v>
          </cell>
          <cell r="H62" t="str">
            <v>P1000</v>
          </cell>
          <cell r="I62">
            <v>2500700010</v>
          </cell>
          <cell r="J62">
            <v>1602834.4</v>
          </cell>
          <cell r="K62">
            <v>0</v>
          </cell>
        </row>
        <row r="63">
          <cell r="C63">
            <v>30155285</v>
          </cell>
          <cell r="E63" t="str">
            <v>รถยนต์หุ้มเกราะกันกระสุน จำนวน 20 คัน</v>
          </cell>
          <cell r="F63">
            <v>6311310</v>
          </cell>
          <cell r="G63">
            <v>2500702753120010</v>
          </cell>
          <cell r="H63" t="str">
            <v>P1000</v>
          </cell>
          <cell r="I63">
            <v>2500700010</v>
          </cell>
          <cell r="J63">
            <v>2593665.6</v>
          </cell>
          <cell r="K63">
            <v>0</v>
          </cell>
        </row>
        <row r="64">
          <cell r="C64">
            <v>30156672</v>
          </cell>
          <cell r="E64" t="str">
            <v>โครงการตามนโยบาย ตร.</v>
          </cell>
          <cell r="F64">
            <v>6311310</v>
          </cell>
          <cell r="G64">
            <v>2500702777110110</v>
          </cell>
          <cell r="H64" t="str">
            <v>P1000</v>
          </cell>
          <cell r="I64">
            <v>2500700010</v>
          </cell>
          <cell r="J64">
            <v>5200000</v>
          </cell>
          <cell r="K64">
            <v>5200000</v>
          </cell>
        </row>
        <row r="65">
          <cell r="C65">
            <v>30156681</v>
          </cell>
          <cell r="E65" t="str">
            <v>โครงการตามนโยบาย ตร. จำนวน 13 สถานี</v>
          </cell>
          <cell r="F65">
            <v>6311310</v>
          </cell>
          <cell r="G65">
            <v>2500702777110110</v>
          </cell>
          <cell r="H65" t="str">
            <v>P1000</v>
          </cell>
          <cell r="I65">
            <v>2500700010</v>
          </cell>
          <cell r="J65">
            <v>3120000</v>
          </cell>
          <cell r="K65">
            <v>3120000</v>
          </cell>
        </row>
        <row r="66">
          <cell r="C66">
            <v>30156683</v>
          </cell>
          <cell r="E66" t="str">
            <v>โครงการตามนโยบาย ตร.จำนวน 13 สถานี</v>
          </cell>
          <cell r="F66">
            <v>6311310</v>
          </cell>
          <cell r="G66">
            <v>2500702777110110</v>
          </cell>
          <cell r="H66" t="str">
            <v>P1000</v>
          </cell>
          <cell r="I66">
            <v>2500700010</v>
          </cell>
          <cell r="J66">
            <v>1300000</v>
          </cell>
          <cell r="K66">
            <v>1300000</v>
          </cell>
        </row>
        <row r="67">
          <cell r="C67">
            <v>30156686</v>
          </cell>
          <cell r="E67" t="str">
            <v>โครงการตามนโยบาย ตร. จำนวน 13 สถานี</v>
          </cell>
          <cell r="F67">
            <v>6311310</v>
          </cell>
          <cell r="G67">
            <v>2500702777110120</v>
          </cell>
          <cell r="H67" t="str">
            <v>P1000</v>
          </cell>
          <cell r="I67">
            <v>2500700010</v>
          </cell>
          <cell r="J67">
            <v>1300000</v>
          </cell>
          <cell r="K67">
            <v>1300000</v>
          </cell>
        </row>
        <row r="68">
          <cell r="C68">
            <v>30156689</v>
          </cell>
          <cell r="E68" t="str">
            <v>โครงการตามนโยบาย ตร.จำนวน 13 สถานี</v>
          </cell>
          <cell r="F68">
            <v>6311310</v>
          </cell>
          <cell r="G68">
            <v>2500702777110110</v>
          </cell>
          <cell r="H68" t="str">
            <v>P1000</v>
          </cell>
          <cell r="I68">
            <v>2500700010</v>
          </cell>
          <cell r="J68">
            <v>1560000</v>
          </cell>
          <cell r="K68">
            <v>1560000</v>
          </cell>
        </row>
        <row r="69">
          <cell r="C69">
            <v>30156694</v>
          </cell>
          <cell r="E69" t="str">
            <v>โครงการตามนโยบาย ตร. จำนวน 13 สถานี</v>
          </cell>
          <cell r="F69">
            <v>6311310</v>
          </cell>
          <cell r="G69">
            <v>2500702777110110</v>
          </cell>
          <cell r="H69" t="str">
            <v>P1000</v>
          </cell>
          <cell r="I69">
            <v>2500700010</v>
          </cell>
          <cell r="J69">
            <v>4160000</v>
          </cell>
          <cell r="K69">
            <v>4160000</v>
          </cell>
        </row>
        <row r="70">
          <cell r="C70">
            <v>30156697</v>
          </cell>
          <cell r="E70" t="str">
            <v>โครงการตามนโยบาย ตร.จำนวน 13 สถานี</v>
          </cell>
          <cell r="F70">
            <v>6311310</v>
          </cell>
          <cell r="G70">
            <v>2500702777110110</v>
          </cell>
          <cell r="H70" t="str">
            <v>P1000</v>
          </cell>
          <cell r="I70">
            <v>2500700010</v>
          </cell>
          <cell r="J70">
            <v>1560000</v>
          </cell>
          <cell r="K70">
            <v>1560000</v>
          </cell>
        </row>
        <row r="71">
          <cell r="C71">
            <v>30126022</v>
          </cell>
          <cell r="E71" t="str">
            <v>โครงการปรับปรุงสิ่งก่อสร้างภายใน บช.ตชด.(ส่วนกลาง)</v>
          </cell>
          <cell r="F71">
            <v>6311320</v>
          </cell>
          <cell r="G71">
            <v>2500752764420000</v>
          </cell>
          <cell r="H71" t="str">
            <v>P1000</v>
          </cell>
          <cell r="I71">
            <v>2500700309</v>
          </cell>
          <cell r="J71">
            <v>20335400</v>
          </cell>
          <cell r="K71">
            <v>20335400</v>
          </cell>
        </row>
        <row r="72">
          <cell r="C72">
            <v>30152152</v>
          </cell>
          <cell r="E72" t="str">
            <v>จ้างก่อสร้างโรงจอดรถตำรวจภูธรภาค 8</v>
          </cell>
          <cell r="F72">
            <v>6311320</v>
          </cell>
          <cell r="G72">
            <v>2500752764410410</v>
          </cell>
          <cell r="H72" t="str">
            <v>P8300</v>
          </cell>
          <cell r="I72">
            <v>2500701696</v>
          </cell>
          <cell r="J72">
            <v>2320000</v>
          </cell>
          <cell r="K72">
            <v>2320000</v>
          </cell>
        </row>
        <row r="73">
          <cell r="C73">
            <v>30156478</v>
          </cell>
          <cell r="E73" t="str">
            <v>อาคารที่ทำการ บก.904</v>
          </cell>
          <cell r="F73">
            <v>6311320</v>
          </cell>
          <cell r="G73">
            <v>2500701778420000</v>
          </cell>
          <cell r="H73" t="str">
            <v>P1000</v>
          </cell>
          <cell r="I73">
            <v>2500700010</v>
          </cell>
          <cell r="J73">
            <v>96000000</v>
          </cell>
          <cell r="K73">
            <v>96000000</v>
          </cell>
        </row>
        <row r="74">
          <cell r="C74">
            <v>30156494</v>
          </cell>
          <cell r="E74" t="str">
            <v>ปรับปรุงภูมิทัศน์ จว.นครปฐม</v>
          </cell>
          <cell r="F74">
            <v>6311320</v>
          </cell>
          <cell r="G74">
            <v>2500701778410000</v>
          </cell>
          <cell r="H74" t="str">
            <v>P1000</v>
          </cell>
          <cell r="I74">
            <v>2500700010</v>
          </cell>
          <cell r="J74">
            <v>5070000</v>
          </cell>
          <cell r="K74">
            <v>5070000</v>
          </cell>
        </row>
        <row r="75">
          <cell r="C75">
            <v>30156528</v>
          </cell>
          <cell r="E75" t="str">
            <v>โรงพยาบาลตำรวจส่วนภูมิภาค จว.เชียงใหม่</v>
          </cell>
          <cell r="F75">
            <v>6311320</v>
          </cell>
          <cell r="G75">
            <v>2500702777420000</v>
          </cell>
          <cell r="H75" t="str">
            <v>P1000</v>
          </cell>
          <cell r="I75">
            <v>2500700010</v>
          </cell>
          <cell r="J75">
            <v>61500000</v>
          </cell>
          <cell r="K75">
            <v>61500000</v>
          </cell>
        </row>
        <row r="76">
          <cell r="C76">
            <v>30156567</v>
          </cell>
          <cell r="E76" t="str">
            <v>ปรับปรุงอาคารหมายเลข 11 สพ.</v>
          </cell>
          <cell r="F76">
            <v>6311320</v>
          </cell>
          <cell r="G76">
            <v>2500702777410130</v>
          </cell>
          <cell r="H76" t="str">
            <v>P1000</v>
          </cell>
          <cell r="I76">
            <v>2500700010</v>
          </cell>
          <cell r="J76">
            <v>1408000</v>
          </cell>
          <cell r="K76">
            <v>1408000</v>
          </cell>
        </row>
        <row r="77">
          <cell r="C77">
            <v>30156584</v>
          </cell>
          <cell r="E77" t="str">
            <v>ก่อสร้างอาคารสนับสนุนการปฏิบัติงาน สกบ.</v>
          </cell>
          <cell r="F77">
            <v>6311320</v>
          </cell>
          <cell r="G77">
            <v>2500702777420000</v>
          </cell>
          <cell r="H77" t="str">
            <v>P1000</v>
          </cell>
          <cell r="I77">
            <v>2500700010</v>
          </cell>
          <cell r="J77">
            <v>14250000</v>
          </cell>
          <cell r="K77">
            <v>14250000</v>
          </cell>
        </row>
        <row r="78">
          <cell r="C78">
            <v>30156608</v>
          </cell>
          <cell r="E78" t="str">
            <v>ปรับศูนย์ฝึกอบรม ตร.(บางละมุง)</v>
          </cell>
          <cell r="F78">
            <v>6311320</v>
          </cell>
          <cell r="G78">
            <v>2500702777420010</v>
          </cell>
          <cell r="H78" t="str">
            <v>P1000</v>
          </cell>
          <cell r="I78">
            <v>2500700010</v>
          </cell>
          <cell r="J78">
            <v>19800000</v>
          </cell>
          <cell r="K78">
            <v>19800000</v>
          </cell>
        </row>
        <row r="79">
          <cell r="C79">
            <v>30156638</v>
          </cell>
          <cell r="E79" t="str">
            <v>อาคารที่ทำการ สน.สุทธิสาร</v>
          </cell>
          <cell r="F79">
            <v>6311320</v>
          </cell>
          <cell r="G79">
            <v>2500702777420000</v>
          </cell>
          <cell r="H79" t="str">
            <v>P1000</v>
          </cell>
          <cell r="I79">
            <v>2500700010</v>
          </cell>
          <cell r="J79">
            <v>24300000</v>
          </cell>
          <cell r="K79">
            <v>24300000</v>
          </cell>
        </row>
        <row r="80">
          <cell r="C80">
            <v>30156674</v>
          </cell>
          <cell r="E80" t="str">
            <v>โครงการตามนโยบาย ตร. จำนวน 13 สถานี</v>
          </cell>
          <cell r="F80">
            <v>6311320</v>
          </cell>
          <cell r="G80">
            <v>2500702777410140</v>
          </cell>
          <cell r="H80" t="str">
            <v>P1000</v>
          </cell>
          <cell r="I80">
            <v>2500700010</v>
          </cell>
          <cell r="J80">
            <v>1800000</v>
          </cell>
          <cell r="K80">
            <v>1800000</v>
          </cell>
        </row>
        <row r="81">
          <cell r="C81">
            <v>30121617</v>
          </cell>
          <cell r="E81" t="str">
            <v>ค่าจ้างเหมาบริการติดตั้งระบบสื่อการเรียนคอมพิวเตอร</v>
          </cell>
          <cell r="F81">
            <v>6311410</v>
          </cell>
          <cell r="G81">
            <v>2500713702500000</v>
          </cell>
          <cell r="H81" t="str">
            <v>P4700</v>
          </cell>
          <cell r="I81">
            <v>2500700343</v>
          </cell>
          <cell r="J81">
            <v>125000</v>
          </cell>
          <cell r="K81">
            <v>125000</v>
          </cell>
        </row>
        <row r="82">
          <cell r="C82">
            <v>30123500</v>
          </cell>
          <cell r="E82" t="str">
            <v>ค่าจ้างเหมาบริการติดตั้งระบบสื่อการเรียนคอมพิวเตอร</v>
          </cell>
          <cell r="F82">
            <v>6311410</v>
          </cell>
          <cell r="G82">
            <v>2500713702500000</v>
          </cell>
          <cell r="H82" t="str">
            <v>P4100</v>
          </cell>
          <cell r="I82">
            <v>2500700344</v>
          </cell>
          <cell r="J82">
            <v>125000</v>
          </cell>
          <cell r="K82">
            <v>125000</v>
          </cell>
        </row>
        <row r="83">
          <cell r="C83">
            <v>30133441</v>
          </cell>
          <cell r="E83" t="str">
            <v>จ้างเหมาติดตั้งระบบสื่อการเรียนคอมพิวเตอร์</v>
          </cell>
          <cell r="F83">
            <v>6311410</v>
          </cell>
          <cell r="G83">
            <v>2500713702500000</v>
          </cell>
          <cell r="H83" t="str">
            <v>P3200</v>
          </cell>
          <cell r="I83">
            <v>2500700341</v>
          </cell>
          <cell r="J83">
            <v>125000</v>
          </cell>
          <cell r="K83">
            <v>125000</v>
          </cell>
        </row>
        <row r="84">
          <cell r="C84">
            <v>30147052</v>
          </cell>
          <cell r="E84" t="str">
            <v>เครื่องแบบสำหรับตำรวจชุมชนสัมพันธ์</v>
          </cell>
          <cell r="F84">
            <v>6311500</v>
          </cell>
          <cell r="G84">
            <v>2500701778700000</v>
          </cell>
          <cell r="H84" t="str">
            <v>P1000</v>
          </cell>
          <cell r="I84">
            <v>2500700010</v>
          </cell>
          <cell r="J84">
            <v>1201900</v>
          </cell>
          <cell r="K84">
            <v>1201900</v>
          </cell>
        </row>
        <row r="85">
          <cell r="C85">
            <v>30152170</v>
          </cell>
          <cell r="E85" t="str">
            <v>ซื้อวัสดุอุปกรณ์งานจราจร</v>
          </cell>
          <cell r="F85">
            <v>6311500</v>
          </cell>
          <cell r="G85">
            <v>2500702777700000</v>
          </cell>
          <cell r="H85" t="str">
            <v>P8300</v>
          </cell>
          <cell r="I85">
            <v>2500701696</v>
          </cell>
          <cell r="J85">
            <v>2622740</v>
          </cell>
          <cell r="K85">
            <v>2622740</v>
          </cell>
        </row>
        <row r="86">
          <cell r="C86">
            <v>30156546</v>
          </cell>
          <cell r="E86" t="str">
            <v>ค่าจ้างที่ปรึกษาโครงการสร้างที่พักอาศัยหลักสี่</v>
          </cell>
          <cell r="F86">
            <v>6311500</v>
          </cell>
          <cell r="G86">
            <v>2500752764700000</v>
          </cell>
          <cell r="H86" t="str">
            <v>P1000</v>
          </cell>
          <cell r="I86">
            <v>2500700010</v>
          </cell>
          <cell r="J86">
            <v>2000000</v>
          </cell>
          <cell r="K86">
            <v>2000000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5"/>
  <sheetViews>
    <sheetView tabSelected="1" view="pageBreakPreview" zoomScale="120" zoomScaleSheetLayoutView="120" workbookViewId="0" topLeftCell="A4">
      <selection activeCell="B15" sqref="B15:C15"/>
    </sheetView>
  </sheetViews>
  <sheetFormatPr defaultColWidth="9.140625" defaultRowHeight="15"/>
  <cols>
    <col min="1" max="1" width="9.00390625" style="105" customWidth="1"/>
    <col min="2" max="2" width="24.140625" style="105" customWidth="1"/>
    <col min="3" max="3" width="25.57421875" style="110" customWidth="1"/>
    <col min="4" max="16384" width="9.00390625" style="105" customWidth="1"/>
  </cols>
  <sheetData>
    <row r="1" spans="1:4" ht="25.5" customHeight="1">
      <c r="A1" s="103" t="s">
        <v>135</v>
      </c>
      <c r="B1" s="103"/>
      <c r="C1" s="103"/>
      <c r="D1" s="104"/>
    </row>
    <row r="2" spans="1:4" ht="25.5" customHeight="1">
      <c r="A2" s="106" t="s">
        <v>136</v>
      </c>
      <c r="B2" s="106"/>
      <c r="C2" s="106"/>
      <c r="D2" s="104"/>
    </row>
    <row r="3" spans="1:3" s="108" customFormat="1" ht="25.5" customHeight="1">
      <c r="A3" s="107" t="s">
        <v>64</v>
      </c>
      <c r="B3" s="107" t="s">
        <v>132</v>
      </c>
      <c r="C3" s="107" t="s">
        <v>133</v>
      </c>
    </row>
    <row r="4" spans="1:3" ht="25.5" customHeight="1">
      <c r="A4" s="107">
        <v>1</v>
      </c>
      <c r="B4" s="107" t="s">
        <v>110</v>
      </c>
      <c r="C4" s="107">
        <v>1</v>
      </c>
    </row>
    <row r="5" spans="1:3" ht="25.5" customHeight="1">
      <c r="A5" s="107">
        <v>2</v>
      </c>
      <c r="B5" s="107" t="s">
        <v>72</v>
      </c>
      <c r="C5" s="107">
        <v>2</v>
      </c>
    </row>
    <row r="6" spans="1:3" ht="25.5" customHeight="1">
      <c r="A6" s="107">
        <v>3</v>
      </c>
      <c r="B6" s="107" t="s">
        <v>121</v>
      </c>
      <c r="C6" s="107">
        <v>1</v>
      </c>
    </row>
    <row r="7" spans="1:3" ht="25.5" customHeight="1">
      <c r="A7" s="107">
        <v>4</v>
      </c>
      <c r="B7" s="107" t="s">
        <v>71</v>
      </c>
      <c r="C7" s="107">
        <v>6</v>
      </c>
    </row>
    <row r="8" spans="1:3" ht="25.5" customHeight="1">
      <c r="A8" s="107">
        <v>5</v>
      </c>
      <c r="B8" s="107" t="s">
        <v>77</v>
      </c>
      <c r="C8" s="107">
        <v>1</v>
      </c>
    </row>
    <row r="9" spans="1:3" ht="25.5" customHeight="1">
      <c r="A9" s="107">
        <v>6</v>
      </c>
      <c r="B9" s="107" t="s">
        <v>67</v>
      </c>
      <c r="C9" s="107">
        <v>11</v>
      </c>
    </row>
    <row r="10" spans="1:3" ht="25.5" customHeight="1">
      <c r="A10" s="107">
        <v>7</v>
      </c>
      <c r="B10" s="107" t="s">
        <v>109</v>
      </c>
      <c r="C10" s="107">
        <v>19</v>
      </c>
    </row>
    <row r="11" spans="1:3" ht="25.5" customHeight="1">
      <c r="A11" s="107">
        <v>8</v>
      </c>
      <c r="B11" s="107" t="s">
        <v>66</v>
      </c>
      <c r="C11" s="107">
        <v>3</v>
      </c>
    </row>
    <row r="12" spans="1:3" ht="25.5" customHeight="1">
      <c r="A12" s="107">
        <v>9</v>
      </c>
      <c r="B12" s="107" t="s">
        <v>128</v>
      </c>
      <c r="C12" s="107">
        <v>36</v>
      </c>
    </row>
    <row r="13" spans="1:3" ht="25.5" customHeight="1">
      <c r="A13" s="107">
        <v>10</v>
      </c>
      <c r="B13" s="107" t="s">
        <v>130</v>
      </c>
      <c r="C13" s="107">
        <v>1</v>
      </c>
    </row>
    <row r="14" spans="1:3" ht="25.5" customHeight="1">
      <c r="A14" s="107">
        <v>11</v>
      </c>
      <c r="B14" s="107" t="s">
        <v>115</v>
      </c>
      <c r="C14" s="107">
        <v>3</v>
      </c>
    </row>
    <row r="15" spans="1:3" ht="25.5" customHeight="1">
      <c r="A15" s="109"/>
      <c r="B15" s="111" t="s">
        <v>134</v>
      </c>
      <c r="C15" s="112">
        <f>SUM(C4:C14)</f>
        <v>84</v>
      </c>
    </row>
  </sheetData>
  <sheetProtection/>
  <mergeCells count="2">
    <mergeCell ref="A1:C1"/>
    <mergeCell ref="A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Q46"/>
  <sheetViews>
    <sheetView view="pageBreakPreview" zoomScaleSheetLayoutView="100" workbookViewId="0" topLeftCell="A1">
      <pane ySplit="6" topLeftCell="A31" activePane="bottomLeft" state="frozen"/>
      <selection pane="topLeft" activeCell="A1" sqref="A1"/>
      <selection pane="bottomLeft" activeCell="K47" sqref="K47"/>
    </sheetView>
  </sheetViews>
  <sheetFormatPr defaultColWidth="9.140625" defaultRowHeight="25.5" customHeight="1"/>
  <cols>
    <col min="1" max="1" width="3.8515625" style="1" customWidth="1"/>
    <col min="2" max="2" width="5.00390625" style="1" customWidth="1"/>
    <col min="3" max="3" width="9.7109375" style="1" customWidth="1"/>
    <col min="4" max="4" width="10.57421875" style="1" customWidth="1"/>
    <col min="5" max="5" width="11.421875" style="1" customWidth="1"/>
    <col min="6" max="6" width="40.8515625" style="1" customWidth="1"/>
    <col min="7" max="7" width="7.421875" style="1" customWidth="1"/>
    <col min="8" max="8" width="13.00390625" style="3" hidden="1" customWidth="1"/>
    <col min="9" max="9" width="0" style="1" hidden="1" customWidth="1"/>
    <col min="10" max="11" width="11.00390625" style="7" customWidth="1"/>
    <col min="12" max="13" width="11.57421875" style="7" customWidth="1"/>
    <col min="14" max="14" width="10.8515625" style="1" bestFit="1" customWidth="1"/>
    <col min="15" max="15" width="13.00390625" style="20" customWidth="1"/>
    <col min="16" max="16" width="12.00390625" style="20" customWidth="1"/>
    <col min="17" max="17" width="11.00390625" style="32" customWidth="1"/>
    <col min="18" max="16384" width="9.00390625" style="1" customWidth="1"/>
  </cols>
  <sheetData>
    <row r="1" spans="1:13" ht="25.5" customHeight="1">
      <c r="A1" s="93" t="s">
        <v>76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5.5" customHeight="1">
      <c r="A2" s="13" t="s">
        <v>0</v>
      </c>
      <c r="D2" s="14" t="s">
        <v>1</v>
      </c>
      <c r="L2" s="7" t="s">
        <v>108</v>
      </c>
      <c r="M2" s="7" t="s">
        <v>99</v>
      </c>
    </row>
    <row r="3" spans="1:4" ht="25.5" customHeight="1">
      <c r="A3" s="13" t="s">
        <v>2</v>
      </c>
      <c r="D3" s="2">
        <v>2021</v>
      </c>
    </row>
    <row r="4" spans="1:4" ht="25.5" customHeight="1">
      <c r="A4" s="13" t="s">
        <v>3</v>
      </c>
      <c r="D4" s="2" t="s">
        <v>127</v>
      </c>
    </row>
    <row r="5" spans="1:16" ht="25.5" customHeight="1">
      <c r="A5" s="13" t="s">
        <v>0</v>
      </c>
      <c r="B5" s="13"/>
      <c r="C5" s="13"/>
      <c r="D5" s="75" t="s">
        <v>128</v>
      </c>
      <c r="J5" s="31" t="s">
        <v>101</v>
      </c>
      <c r="K5" s="31" t="s">
        <v>117</v>
      </c>
      <c r="L5" s="30" t="s">
        <v>102</v>
      </c>
      <c r="M5" s="30" t="s">
        <v>103</v>
      </c>
      <c r="N5" s="28"/>
      <c r="O5" s="29"/>
      <c r="P5" s="29"/>
    </row>
    <row r="6" spans="1:17" s="34" customFormat="1" ht="36.75" customHeight="1">
      <c r="A6" s="11" t="s">
        <v>64</v>
      </c>
      <c r="B6" s="10" t="s">
        <v>4</v>
      </c>
      <c r="C6" s="11" t="s">
        <v>5</v>
      </c>
      <c r="D6" s="10" t="s">
        <v>10</v>
      </c>
      <c r="E6" s="11" t="s">
        <v>65</v>
      </c>
      <c r="F6" s="11" t="s">
        <v>6</v>
      </c>
      <c r="G6" s="11" t="s">
        <v>7</v>
      </c>
      <c r="H6" s="12" t="s">
        <v>8</v>
      </c>
      <c r="I6" s="11" t="s">
        <v>9</v>
      </c>
      <c r="J6" s="15" t="s">
        <v>104</v>
      </c>
      <c r="K6" s="71" t="s">
        <v>118</v>
      </c>
      <c r="L6" s="71" t="s">
        <v>118</v>
      </c>
      <c r="M6" s="71" t="s">
        <v>118</v>
      </c>
      <c r="N6" s="16" t="s">
        <v>86</v>
      </c>
      <c r="O6" s="17" t="s">
        <v>85</v>
      </c>
      <c r="P6" s="18" t="s">
        <v>87</v>
      </c>
      <c r="Q6" s="33"/>
    </row>
    <row r="7" spans="1:17" ht="24.75" customHeight="1">
      <c r="A7" s="4">
        <v>1</v>
      </c>
      <c r="B7" s="4" t="s">
        <v>14</v>
      </c>
      <c r="C7" s="4">
        <v>30147141</v>
      </c>
      <c r="D7" s="4">
        <v>2500700987</v>
      </c>
      <c r="E7" s="56" t="s">
        <v>79</v>
      </c>
      <c r="F7" s="6" t="s">
        <v>31</v>
      </c>
      <c r="G7" s="4">
        <v>6311310</v>
      </c>
      <c r="H7" s="5">
        <v>2500702777120000</v>
      </c>
      <c r="I7" s="4" t="s">
        <v>16</v>
      </c>
      <c r="J7" s="8">
        <v>1440000000</v>
      </c>
      <c r="K7" s="8">
        <v>1440000000</v>
      </c>
      <c r="L7" s="8">
        <v>1440000000</v>
      </c>
      <c r="M7" s="8">
        <v>1440000000</v>
      </c>
      <c r="N7" s="19"/>
      <c r="O7" s="22"/>
      <c r="P7" s="21"/>
      <c r="Q7" s="32" t="s">
        <v>107</v>
      </c>
    </row>
    <row r="8" spans="1:17" ht="24.75" customHeight="1">
      <c r="A8" s="4">
        <v>2</v>
      </c>
      <c r="B8" s="4" t="s">
        <v>14</v>
      </c>
      <c r="C8" s="4">
        <v>30147195</v>
      </c>
      <c r="D8" s="4">
        <v>2500700987</v>
      </c>
      <c r="E8" s="6" t="s">
        <v>79</v>
      </c>
      <c r="F8" s="6" t="s">
        <v>32</v>
      </c>
      <c r="G8" s="4">
        <v>6311310</v>
      </c>
      <c r="H8" s="5">
        <v>2500702777120010</v>
      </c>
      <c r="I8" s="4" t="s">
        <v>16</v>
      </c>
      <c r="J8" s="8">
        <v>215821400</v>
      </c>
      <c r="K8" s="8">
        <v>215821400</v>
      </c>
      <c r="L8" s="8">
        <v>215821400</v>
      </c>
      <c r="M8" s="8">
        <v>215821400</v>
      </c>
      <c r="N8" s="19"/>
      <c r="O8" s="22"/>
      <c r="P8" s="21"/>
      <c r="Q8" s="32" t="s">
        <v>107</v>
      </c>
    </row>
    <row r="9" spans="1:17" ht="24.75" customHeight="1">
      <c r="A9" s="4">
        <v>3</v>
      </c>
      <c r="B9" s="4" t="s">
        <v>14</v>
      </c>
      <c r="C9" s="4">
        <v>30147248</v>
      </c>
      <c r="D9" s="4">
        <v>2500700987</v>
      </c>
      <c r="E9" s="6" t="s">
        <v>79</v>
      </c>
      <c r="F9" s="6" t="s">
        <v>33</v>
      </c>
      <c r="G9" s="4">
        <v>6311310</v>
      </c>
      <c r="H9" s="5">
        <v>2500702753120000</v>
      </c>
      <c r="I9" s="4" t="s">
        <v>16</v>
      </c>
      <c r="J9" s="8">
        <v>809738125</v>
      </c>
      <c r="K9" s="8">
        <v>809738125</v>
      </c>
      <c r="L9" s="8">
        <v>809738125</v>
      </c>
      <c r="M9" s="8">
        <v>809738125</v>
      </c>
      <c r="N9" s="19"/>
      <c r="O9" s="22"/>
      <c r="P9" s="21"/>
      <c r="Q9" s="32" t="s">
        <v>107</v>
      </c>
    </row>
    <row r="10" spans="1:17" ht="24.75" customHeight="1">
      <c r="A10" s="4">
        <v>4</v>
      </c>
      <c r="B10" s="4" t="s">
        <v>14</v>
      </c>
      <c r="C10" s="4">
        <v>30147052</v>
      </c>
      <c r="D10" s="4">
        <v>2500700987</v>
      </c>
      <c r="E10" s="6" t="s">
        <v>79</v>
      </c>
      <c r="F10" s="6" t="s">
        <v>61</v>
      </c>
      <c r="G10" s="4">
        <v>6311500</v>
      </c>
      <c r="H10" s="5">
        <v>2500701778700000</v>
      </c>
      <c r="I10" s="4" t="s">
        <v>16</v>
      </c>
      <c r="J10" s="8">
        <v>1201900</v>
      </c>
      <c r="K10" s="8">
        <v>1201900</v>
      </c>
      <c r="L10" s="8">
        <v>1201900</v>
      </c>
      <c r="M10" s="8">
        <v>1201900</v>
      </c>
      <c r="N10" s="44"/>
      <c r="O10" s="22"/>
      <c r="P10" s="21"/>
      <c r="Q10" s="32" t="s">
        <v>107</v>
      </c>
    </row>
    <row r="11" spans="1:16" ht="24.75" customHeight="1">
      <c r="A11" s="100" t="s">
        <v>111</v>
      </c>
      <c r="B11" s="101"/>
      <c r="C11" s="101"/>
      <c r="D11" s="101"/>
      <c r="E11" s="101"/>
      <c r="F11" s="101"/>
      <c r="G11" s="102"/>
      <c r="H11" s="61"/>
      <c r="I11" s="62"/>
      <c r="J11" s="86">
        <f>SUM(J7:J10)</f>
        <v>2466761425</v>
      </c>
      <c r="K11" s="86">
        <f>SUM(K7:K10)</f>
        <v>2466761425</v>
      </c>
      <c r="L11" s="86">
        <f>SUM(L7:L10)</f>
        <v>2466761425</v>
      </c>
      <c r="M11" s="86">
        <f>SUM(M7:M10)</f>
        <v>2466761425</v>
      </c>
      <c r="N11" s="48"/>
      <c r="O11" s="68">
        <f>SUM(O7:O10)</f>
        <v>0</v>
      </c>
      <c r="P11" s="68">
        <f>SUM(P7:P10)</f>
        <v>0</v>
      </c>
    </row>
    <row r="12" spans="1:17" ht="24.75" customHeight="1">
      <c r="A12" s="4">
        <v>5</v>
      </c>
      <c r="B12" s="4" t="s">
        <v>14</v>
      </c>
      <c r="C12" s="4">
        <v>30156672</v>
      </c>
      <c r="D12" s="4">
        <v>2500701616</v>
      </c>
      <c r="E12" s="56" t="s">
        <v>80</v>
      </c>
      <c r="F12" s="6" t="s">
        <v>43</v>
      </c>
      <c r="G12" s="4">
        <v>6311310</v>
      </c>
      <c r="H12" s="5">
        <v>2500702777110110</v>
      </c>
      <c r="I12" s="4" t="s">
        <v>16</v>
      </c>
      <c r="J12" s="8">
        <v>5200000</v>
      </c>
      <c r="K12" s="8">
        <v>5200000</v>
      </c>
      <c r="L12" s="8">
        <v>5200000</v>
      </c>
      <c r="M12" s="8">
        <v>5200000</v>
      </c>
      <c r="N12" s="67"/>
      <c r="O12" s="22"/>
      <c r="P12" s="21"/>
      <c r="Q12" s="32" t="s">
        <v>107</v>
      </c>
    </row>
    <row r="13" spans="1:17" ht="24.75" customHeight="1">
      <c r="A13" s="4">
        <v>6</v>
      </c>
      <c r="B13" s="4" t="s">
        <v>14</v>
      </c>
      <c r="C13" s="4">
        <v>30156681</v>
      </c>
      <c r="D13" s="4">
        <v>2500701616</v>
      </c>
      <c r="E13" s="6" t="s">
        <v>80</v>
      </c>
      <c r="F13" s="6" t="s">
        <v>44</v>
      </c>
      <c r="G13" s="4">
        <v>6311310</v>
      </c>
      <c r="H13" s="5">
        <v>2500702777110110</v>
      </c>
      <c r="I13" s="4" t="s">
        <v>16</v>
      </c>
      <c r="J13" s="8">
        <v>3120000</v>
      </c>
      <c r="K13" s="8">
        <v>3120000</v>
      </c>
      <c r="L13" s="8">
        <v>3120000</v>
      </c>
      <c r="M13" s="8">
        <v>3120000</v>
      </c>
      <c r="N13" s="19"/>
      <c r="O13" s="22"/>
      <c r="P13" s="21"/>
      <c r="Q13" s="32" t="s">
        <v>107</v>
      </c>
    </row>
    <row r="14" spans="1:17" ht="24.75" customHeight="1">
      <c r="A14" s="4">
        <v>7</v>
      </c>
      <c r="B14" s="4" t="s">
        <v>14</v>
      </c>
      <c r="C14" s="4">
        <v>30156683</v>
      </c>
      <c r="D14" s="4">
        <v>2500701616</v>
      </c>
      <c r="E14" s="6" t="s">
        <v>80</v>
      </c>
      <c r="F14" s="6" t="s">
        <v>45</v>
      </c>
      <c r="G14" s="4">
        <v>6311310</v>
      </c>
      <c r="H14" s="5">
        <v>2500702777110110</v>
      </c>
      <c r="I14" s="4" t="s">
        <v>16</v>
      </c>
      <c r="J14" s="8">
        <v>1300000</v>
      </c>
      <c r="K14" s="8">
        <v>1300000</v>
      </c>
      <c r="L14" s="8">
        <v>1300000</v>
      </c>
      <c r="M14" s="8">
        <v>1300000</v>
      </c>
      <c r="N14" s="19"/>
      <c r="O14" s="22"/>
      <c r="P14" s="21"/>
      <c r="Q14" s="32" t="s">
        <v>107</v>
      </c>
    </row>
    <row r="15" spans="1:17" ht="24.75" customHeight="1">
      <c r="A15" s="4">
        <v>8</v>
      </c>
      <c r="B15" s="4" t="s">
        <v>14</v>
      </c>
      <c r="C15" s="4">
        <v>30156686</v>
      </c>
      <c r="D15" s="4">
        <v>2500701616</v>
      </c>
      <c r="E15" s="6" t="s">
        <v>80</v>
      </c>
      <c r="F15" s="6" t="s">
        <v>44</v>
      </c>
      <c r="G15" s="4">
        <v>6311310</v>
      </c>
      <c r="H15" s="5">
        <v>2500702777110120</v>
      </c>
      <c r="I15" s="4" t="s">
        <v>16</v>
      </c>
      <c r="J15" s="8">
        <v>1300000</v>
      </c>
      <c r="K15" s="8">
        <v>1300000</v>
      </c>
      <c r="L15" s="8">
        <v>1300000</v>
      </c>
      <c r="M15" s="8">
        <v>1300000</v>
      </c>
      <c r="N15" s="19"/>
      <c r="O15" s="22"/>
      <c r="P15" s="21"/>
      <c r="Q15" s="32" t="s">
        <v>107</v>
      </c>
    </row>
    <row r="16" spans="1:17" ht="24.75" customHeight="1">
      <c r="A16" s="4">
        <v>9</v>
      </c>
      <c r="B16" s="4" t="s">
        <v>14</v>
      </c>
      <c r="C16" s="4">
        <v>30156689</v>
      </c>
      <c r="D16" s="4">
        <v>2500701616</v>
      </c>
      <c r="E16" s="6" t="s">
        <v>80</v>
      </c>
      <c r="F16" s="6" t="s">
        <v>45</v>
      </c>
      <c r="G16" s="4">
        <v>6311310</v>
      </c>
      <c r="H16" s="5">
        <v>2500702777110110</v>
      </c>
      <c r="I16" s="4" t="s">
        <v>16</v>
      </c>
      <c r="J16" s="8">
        <v>1560000</v>
      </c>
      <c r="K16" s="8">
        <v>1560000</v>
      </c>
      <c r="L16" s="8">
        <v>1560000</v>
      </c>
      <c r="M16" s="8">
        <v>1560000</v>
      </c>
      <c r="N16" s="19"/>
      <c r="O16" s="22"/>
      <c r="P16" s="21"/>
      <c r="Q16" s="32" t="s">
        <v>107</v>
      </c>
    </row>
    <row r="17" spans="1:17" ht="24.75" customHeight="1">
      <c r="A17" s="4">
        <v>10</v>
      </c>
      <c r="B17" s="4" t="s">
        <v>14</v>
      </c>
      <c r="C17" s="4">
        <v>30156694</v>
      </c>
      <c r="D17" s="4">
        <v>2500701616</v>
      </c>
      <c r="E17" s="6" t="s">
        <v>80</v>
      </c>
      <c r="F17" s="6" t="s">
        <v>44</v>
      </c>
      <c r="G17" s="4">
        <v>6311310</v>
      </c>
      <c r="H17" s="5">
        <v>2500702777110110</v>
      </c>
      <c r="I17" s="4" t="s">
        <v>16</v>
      </c>
      <c r="J17" s="8">
        <v>4160000</v>
      </c>
      <c r="K17" s="8">
        <v>4160000</v>
      </c>
      <c r="L17" s="8">
        <v>4160000</v>
      </c>
      <c r="M17" s="8">
        <v>4160000</v>
      </c>
      <c r="N17" s="19"/>
      <c r="O17" s="22"/>
      <c r="P17" s="21"/>
      <c r="Q17" s="32" t="s">
        <v>107</v>
      </c>
    </row>
    <row r="18" spans="1:17" ht="24.75" customHeight="1">
      <c r="A18" s="4">
        <v>11</v>
      </c>
      <c r="B18" s="4" t="s">
        <v>14</v>
      </c>
      <c r="C18" s="4">
        <v>30156697</v>
      </c>
      <c r="D18" s="4">
        <v>2500701616</v>
      </c>
      <c r="E18" s="6" t="s">
        <v>80</v>
      </c>
      <c r="F18" s="6" t="s">
        <v>45</v>
      </c>
      <c r="G18" s="4">
        <v>6311310</v>
      </c>
      <c r="H18" s="5">
        <v>2500702777110110</v>
      </c>
      <c r="I18" s="4" t="s">
        <v>16</v>
      </c>
      <c r="J18" s="8">
        <v>1560000</v>
      </c>
      <c r="K18" s="8">
        <v>1560000</v>
      </c>
      <c r="L18" s="8">
        <v>1560000</v>
      </c>
      <c r="M18" s="8">
        <v>1560000</v>
      </c>
      <c r="N18" s="19"/>
      <c r="O18" s="22"/>
      <c r="P18" s="21"/>
      <c r="Q18" s="32" t="s">
        <v>107</v>
      </c>
    </row>
    <row r="19" spans="1:17" ht="24.75" customHeight="1">
      <c r="A19" s="4">
        <v>12</v>
      </c>
      <c r="B19" s="4" t="s">
        <v>14</v>
      </c>
      <c r="C19" s="4">
        <v>30156478</v>
      </c>
      <c r="D19" s="4">
        <v>2500701616</v>
      </c>
      <c r="E19" s="6" t="s">
        <v>80</v>
      </c>
      <c r="F19" s="6" t="s">
        <v>49</v>
      </c>
      <c r="G19" s="4">
        <v>6311320</v>
      </c>
      <c r="H19" s="5">
        <v>2500701778420000</v>
      </c>
      <c r="I19" s="4" t="s">
        <v>16</v>
      </c>
      <c r="J19" s="8">
        <v>96000000</v>
      </c>
      <c r="K19" s="8">
        <v>96000000</v>
      </c>
      <c r="L19" s="8">
        <v>96000000</v>
      </c>
      <c r="M19" s="8">
        <v>96000000</v>
      </c>
      <c r="N19" s="19"/>
      <c r="O19" s="22"/>
      <c r="P19" s="21"/>
      <c r="Q19" s="32" t="s">
        <v>107</v>
      </c>
    </row>
    <row r="20" spans="1:17" ht="24.75" customHeight="1">
      <c r="A20" s="4">
        <v>13</v>
      </c>
      <c r="B20" s="4" t="s">
        <v>14</v>
      </c>
      <c r="C20" s="4">
        <v>30156494</v>
      </c>
      <c r="D20" s="4">
        <v>2500701616</v>
      </c>
      <c r="E20" s="6" t="s">
        <v>80</v>
      </c>
      <c r="F20" s="6" t="s">
        <v>50</v>
      </c>
      <c r="G20" s="4">
        <v>6311320</v>
      </c>
      <c r="H20" s="5">
        <v>2500701778410000</v>
      </c>
      <c r="I20" s="4" t="s">
        <v>16</v>
      </c>
      <c r="J20" s="8">
        <v>5070000</v>
      </c>
      <c r="K20" s="8">
        <v>5070000</v>
      </c>
      <c r="L20" s="8">
        <v>5070000</v>
      </c>
      <c r="M20" s="8">
        <v>5070000</v>
      </c>
      <c r="N20" s="19"/>
      <c r="O20" s="22"/>
      <c r="P20" s="21"/>
      <c r="Q20" s="32" t="s">
        <v>107</v>
      </c>
    </row>
    <row r="21" spans="1:17" ht="24.75" customHeight="1">
      <c r="A21" s="4">
        <v>14</v>
      </c>
      <c r="B21" s="4" t="s">
        <v>14</v>
      </c>
      <c r="C21" s="4">
        <v>30156528</v>
      </c>
      <c r="D21" s="4">
        <v>2500701616</v>
      </c>
      <c r="E21" s="6" t="s">
        <v>80</v>
      </c>
      <c r="F21" s="6" t="s">
        <v>51</v>
      </c>
      <c r="G21" s="4">
        <v>6311320</v>
      </c>
      <c r="H21" s="5">
        <v>2500702777420000</v>
      </c>
      <c r="I21" s="4" t="s">
        <v>16</v>
      </c>
      <c r="J21" s="8">
        <v>61500000</v>
      </c>
      <c r="K21" s="8">
        <v>61500000</v>
      </c>
      <c r="L21" s="8">
        <v>61500000</v>
      </c>
      <c r="M21" s="8">
        <v>61500000</v>
      </c>
      <c r="N21" s="19"/>
      <c r="O21" s="22"/>
      <c r="P21" s="21"/>
      <c r="Q21" s="32" t="s">
        <v>106</v>
      </c>
    </row>
    <row r="22" spans="1:17" ht="24.75" customHeight="1">
      <c r="A22" s="4">
        <v>15</v>
      </c>
      <c r="B22" s="4" t="s">
        <v>14</v>
      </c>
      <c r="C22" s="4">
        <v>30156567</v>
      </c>
      <c r="D22" s="4">
        <v>2500701616</v>
      </c>
      <c r="E22" s="6" t="s">
        <v>80</v>
      </c>
      <c r="F22" s="6" t="s">
        <v>52</v>
      </c>
      <c r="G22" s="4">
        <v>6311320</v>
      </c>
      <c r="H22" s="5">
        <v>2500702777410130</v>
      </c>
      <c r="I22" s="4" t="s">
        <v>16</v>
      </c>
      <c r="J22" s="8">
        <v>1408000</v>
      </c>
      <c r="K22" s="8">
        <v>1408000</v>
      </c>
      <c r="L22" s="8">
        <v>1408000</v>
      </c>
      <c r="M22" s="8">
        <v>1408000</v>
      </c>
      <c r="N22" s="19"/>
      <c r="O22" s="22"/>
      <c r="P22" s="21"/>
      <c r="Q22" s="32" t="s">
        <v>107</v>
      </c>
    </row>
    <row r="23" spans="1:17" ht="24.75" customHeight="1">
      <c r="A23" s="4">
        <v>16</v>
      </c>
      <c r="B23" s="4" t="s">
        <v>14</v>
      </c>
      <c r="C23" s="4">
        <v>30156584</v>
      </c>
      <c r="D23" s="4">
        <v>2500701616</v>
      </c>
      <c r="E23" s="6" t="s">
        <v>80</v>
      </c>
      <c r="F23" s="6" t="s">
        <v>53</v>
      </c>
      <c r="G23" s="4">
        <v>6311320</v>
      </c>
      <c r="H23" s="5">
        <v>2500702777420000</v>
      </c>
      <c r="I23" s="4" t="s">
        <v>16</v>
      </c>
      <c r="J23" s="8">
        <v>14250000</v>
      </c>
      <c r="K23" s="8">
        <v>14250000</v>
      </c>
      <c r="L23" s="8">
        <v>14250000</v>
      </c>
      <c r="M23" s="8">
        <v>14250000</v>
      </c>
      <c r="N23" s="19"/>
      <c r="O23" s="22"/>
      <c r="P23" s="21"/>
      <c r="Q23" s="32" t="s">
        <v>106</v>
      </c>
    </row>
    <row r="24" spans="1:17" ht="24.75" customHeight="1">
      <c r="A24" s="4">
        <v>17</v>
      </c>
      <c r="B24" s="4" t="s">
        <v>14</v>
      </c>
      <c r="C24" s="4">
        <v>30156608</v>
      </c>
      <c r="D24" s="4">
        <v>2500701616</v>
      </c>
      <c r="E24" s="6" t="s">
        <v>80</v>
      </c>
      <c r="F24" s="6" t="s">
        <v>54</v>
      </c>
      <c r="G24" s="4">
        <v>6311320</v>
      </c>
      <c r="H24" s="5">
        <v>2500702777420010</v>
      </c>
      <c r="I24" s="4" t="s">
        <v>16</v>
      </c>
      <c r="J24" s="8">
        <v>19800000</v>
      </c>
      <c r="K24" s="8">
        <v>19800000</v>
      </c>
      <c r="L24" s="8">
        <v>19800000</v>
      </c>
      <c r="M24" s="8">
        <v>19800000</v>
      </c>
      <c r="N24" s="19"/>
      <c r="O24" s="22"/>
      <c r="P24" s="21"/>
      <c r="Q24" s="32" t="s">
        <v>107</v>
      </c>
    </row>
    <row r="25" spans="1:17" ht="24.75" customHeight="1">
      <c r="A25" s="4">
        <v>18</v>
      </c>
      <c r="B25" s="4" t="s">
        <v>14</v>
      </c>
      <c r="C25" s="4">
        <v>30156638</v>
      </c>
      <c r="D25" s="4">
        <v>2500701616</v>
      </c>
      <c r="E25" s="6" t="s">
        <v>80</v>
      </c>
      <c r="F25" s="6" t="s">
        <v>55</v>
      </c>
      <c r="G25" s="4">
        <v>6311320</v>
      </c>
      <c r="H25" s="5">
        <v>2500702777420000</v>
      </c>
      <c r="I25" s="4" t="s">
        <v>16</v>
      </c>
      <c r="J25" s="8">
        <v>24300000</v>
      </c>
      <c r="K25" s="8">
        <v>24300000</v>
      </c>
      <c r="L25" s="8">
        <v>24300000</v>
      </c>
      <c r="M25" s="8">
        <v>24300000</v>
      </c>
      <c r="N25" s="19"/>
      <c r="O25" s="22"/>
      <c r="P25" s="21"/>
      <c r="Q25" s="32" t="s">
        <v>106</v>
      </c>
    </row>
    <row r="26" spans="1:17" ht="24.75" customHeight="1">
      <c r="A26" s="4">
        <v>19</v>
      </c>
      <c r="B26" s="4" t="s">
        <v>14</v>
      </c>
      <c r="C26" s="4">
        <v>30156674</v>
      </c>
      <c r="D26" s="4">
        <v>2500701616</v>
      </c>
      <c r="E26" s="6" t="s">
        <v>80</v>
      </c>
      <c r="F26" s="6" t="s">
        <v>44</v>
      </c>
      <c r="G26" s="4">
        <v>6311320</v>
      </c>
      <c r="H26" s="5">
        <v>2500702777410140</v>
      </c>
      <c r="I26" s="4" t="s">
        <v>16</v>
      </c>
      <c r="J26" s="8">
        <v>1800000</v>
      </c>
      <c r="K26" s="8">
        <v>1800000</v>
      </c>
      <c r="L26" s="8">
        <v>1800000</v>
      </c>
      <c r="M26" s="8">
        <v>1800000</v>
      </c>
      <c r="N26" s="19"/>
      <c r="O26" s="22"/>
      <c r="P26" s="21"/>
      <c r="Q26" s="32" t="s">
        <v>107</v>
      </c>
    </row>
    <row r="27" spans="1:17" ht="24.75" customHeight="1">
      <c r="A27" s="4">
        <v>20</v>
      </c>
      <c r="B27" s="4" t="s">
        <v>14</v>
      </c>
      <c r="C27" s="4">
        <v>30156546</v>
      </c>
      <c r="D27" s="4">
        <v>2500701616</v>
      </c>
      <c r="E27" s="6" t="s">
        <v>80</v>
      </c>
      <c r="F27" s="6" t="s">
        <v>63</v>
      </c>
      <c r="G27" s="4">
        <v>6311500</v>
      </c>
      <c r="H27" s="5">
        <v>2500752764700000</v>
      </c>
      <c r="I27" s="4" t="s">
        <v>16</v>
      </c>
      <c r="J27" s="8">
        <v>2000000</v>
      </c>
      <c r="K27" s="8">
        <v>2000000</v>
      </c>
      <c r="L27" s="8">
        <v>2000000</v>
      </c>
      <c r="M27" s="8">
        <v>2000000</v>
      </c>
      <c r="N27" s="19"/>
      <c r="O27" s="22"/>
      <c r="P27" s="21"/>
      <c r="Q27" s="32" t="s">
        <v>107</v>
      </c>
    </row>
    <row r="28" spans="1:17" ht="24.75" customHeight="1">
      <c r="A28" s="4">
        <v>21</v>
      </c>
      <c r="B28" s="24" t="s">
        <v>14</v>
      </c>
      <c r="C28" s="23">
        <v>30156630</v>
      </c>
      <c r="D28" s="24">
        <f>VLOOKUP($C28,'[1]สำรอง Confirm รวม 84 รายการ '!$C$8:$E$91,2,FALSE)</f>
        <v>2500701616</v>
      </c>
      <c r="E28" s="25" t="s">
        <v>80</v>
      </c>
      <c r="F28" s="25" t="s">
        <v>92</v>
      </c>
      <c r="G28" s="24">
        <v>6310320</v>
      </c>
      <c r="H28" s="26">
        <v>9090957712000060</v>
      </c>
      <c r="I28" s="24" t="s">
        <v>16</v>
      </c>
      <c r="J28" s="27">
        <v>89325000</v>
      </c>
      <c r="K28" s="8" t="e">
        <f>VLOOKUP(B28,'[2]สำรองเงิน ที่ กค อนุมัติ 73 ราย'!$C$14:$K$86,9,FALSE)</f>
        <v>#N/A</v>
      </c>
      <c r="L28" s="8" t="e">
        <f>VLOOKUP(C28,'[2]สำรองเงิน ที่ กค อนุมัติ 73 ราย'!$C$14:$K$86,9,FALSE)</f>
        <v>#N/A</v>
      </c>
      <c r="M28" s="27">
        <v>89325000</v>
      </c>
      <c r="N28" s="19"/>
      <c r="O28" s="22"/>
      <c r="P28" s="21"/>
      <c r="Q28" s="32" t="s">
        <v>105</v>
      </c>
    </row>
    <row r="29" spans="1:17" ht="24.75" customHeight="1">
      <c r="A29" s="4">
        <v>22</v>
      </c>
      <c r="B29" s="24" t="s">
        <v>14</v>
      </c>
      <c r="C29" s="23">
        <v>30156211</v>
      </c>
      <c r="D29" s="24">
        <f>VLOOKUP($C29,'[1]สำรอง Confirm รวม 84 รายการ '!$C$8:$E$91,2,FALSE)</f>
        <v>2500701616</v>
      </c>
      <c r="E29" s="25" t="s">
        <v>80</v>
      </c>
      <c r="F29" s="25" t="s">
        <v>93</v>
      </c>
      <c r="G29" s="24">
        <v>6311200</v>
      </c>
      <c r="H29" s="26">
        <v>2500702777000000</v>
      </c>
      <c r="I29" s="24" t="s">
        <v>16</v>
      </c>
      <c r="J29" s="27">
        <v>1179000</v>
      </c>
      <c r="K29" s="8" t="e">
        <f>VLOOKUP(B29,'[2]สำรองเงิน ที่ กค อนุมัติ 73 ราย'!$C$14:$K$86,9,FALSE)</f>
        <v>#N/A</v>
      </c>
      <c r="L29" s="8" t="e">
        <f>VLOOKUP(C29,'[2]สำรองเงิน ที่ กค อนุมัติ 73 ราย'!$C$14:$K$86,9,FALSE)</f>
        <v>#N/A</v>
      </c>
      <c r="M29" s="27">
        <v>1179000</v>
      </c>
      <c r="N29" s="19"/>
      <c r="O29" s="22"/>
      <c r="P29" s="21"/>
      <c r="Q29" s="32" t="s">
        <v>105</v>
      </c>
    </row>
    <row r="30" spans="1:17" ht="24.75" customHeight="1">
      <c r="A30" s="4">
        <v>23</v>
      </c>
      <c r="B30" s="24" t="s">
        <v>14</v>
      </c>
      <c r="C30" s="23">
        <v>30156559</v>
      </c>
      <c r="D30" s="24">
        <f>VLOOKUP($C30,'[1]สำรอง Confirm รวม 84 รายการ '!$C$8:$E$91,2,FALSE)</f>
        <v>2500701616</v>
      </c>
      <c r="E30" s="25" t="s">
        <v>80</v>
      </c>
      <c r="F30" s="25" t="s">
        <v>94</v>
      </c>
      <c r="G30" s="24">
        <v>6311320</v>
      </c>
      <c r="H30" s="26">
        <v>2500752764420010</v>
      </c>
      <c r="I30" s="24" t="s">
        <v>16</v>
      </c>
      <c r="J30" s="27">
        <v>60300000</v>
      </c>
      <c r="K30" s="8" t="e">
        <f>VLOOKUP(B30,'[2]สำรองเงิน ที่ กค อนุมัติ 73 ราย'!$C$14:$K$86,9,FALSE)</f>
        <v>#N/A</v>
      </c>
      <c r="L30" s="8" t="e">
        <f>VLOOKUP(C30,'[2]สำรองเงิน ที่ กค อนุมัติ 73 ราย'!$C$14:$K$86,9,FALSE)</f>
        <v>#N/A</v>
      </c>
      <c r="M30" s="27">
        <v>60300000</v>
      </c>
      <c r="N30" s="19"/>
      <c r="O30" s="22"/>
      <c r="P30" s="21"/>
      <c r="Q30" s="32" t="s">
        <v>105</v>
      </c>
    </row>
    <row r="31" spans="1:16" ht="24.75" customHeight="1">
      <c r="A31" s="100" t="s">
        <v>112</v>
      </c>
      <c r="B31" s="101"/>
      <c r="C31" s="101"/>
      <c r="D31" s="101"/>
      <c r="E31" s="101"/>
      <c r="F31" s="101"/>
      <c r="G31" s="102"/>
      <c r="H31" s="61"/>
      <c r="I31" s="62"/>
      <c r="J31" s="85">
        <f>SUM(J12:J30)</f>
        <v>395132000</v>
      </c>
      <c r="K31" s="85">
        <f>SUM(K12:K27)</f>
        <v>244328000</v>
      </c>
      <c r="L31" s="85">
        <f>SUM(L12:L27)</f>
        <v>244328000</v>
      </c>
      <c r="M31" s="85">
        <f>SUM(M12:M30)</f>
        <v>395132000</v>
      </c>
      <c r="N31" s="48"/>
      <c r="O31" s="68">
        <f>SUM(O12:O30)</f>
        <v>0</v>
      </c>
      <c r="P31" s="68">
        <f>SUM(P12:P30)</f>
        <v>0</v>
      </c>
    </row>
    <row r="32" spans="1:17" ht="24.75" customHeight="1">
      <c r="A32" s="4">
        <v>24</v>
      </c>
      <c r="B32" s="4" t="s">
        <v>14</v>
      </c>
      <c r="C32" s="4">
        <v>30147099</v>
      </c>
      <c r="D32" s="4">
        <v>2500701617</v>
      </c>
      <c r="E32" s="56" t="s">
        <v>81</v>
      </c>
      <c r="F32" s="6" t="s">
        <v>21</v>
      </c>
      <c r="G32" s="4">
        <v>6311200</v>
      </c>
      <c r="H32" s="5">
        <v>2500702777000000</v>
      </c>
      <c r="I32" s="4" t="s">
        <v>16</v>
      </c>
      <c r="J32" s="8">
        <v>9662730</v>
      </c>
      <c r="K32" s="8">
        <v>9662730</v>
      </c>
      <c r="L32" s="8">
        <v>9662730</v>
      </c>
      <c r="M32" s="8">
        <v>9662730</v>
      </c>
      <c r="N32" s="19"/>
      <c r="O32" s="22"/>
      <c r="P32" s="21"/>
      <c r="Q32" s="32" t="s">
        <v>106</v>
      </c>
    </row>
    <row r="33" spans="1:17" ht="24.75" customHeight="1">
      <c r="A33" s="4">
        <v>25</v>
      </c>
      <c r="B33" s="4" t="s">
        <v>14</v>
      </c>
      <c r="C33" s="4">
        <v>30151391</v>
      </c>
      <c r="D33" s="4">
        <v>2500701617</v>
      </c>
      <c r="E33" s="6" t="s">
        <v>81</v>
      </c>
      <c r="F33" s="6" t="s">
        <v>35</v>
      </c>
      <c r="G33" s="4">
        <v>6311310</v>
      </c>
      <c r="H33" s="5">
        <v>2500702753110000</v>
      </c>
      <c r="I33" s="4" t="s">
        <v>16</v>
      </c>
      <c r="J33" s="8">
        <v>144832500</v>
      </c>
      <c r="K33" s="8">
        <v>144832500</v>
      </c>
      <c r="L33" s="8">
        <v>144832500</v>
      </c>
      <c r="M33" s="8">
        <v>144832500</v>
      </c>
      <c r="N33" s="19"/>
      <c r="O33" s="22"/>
      <c r="P33" s="21"/>
      <c r="Q33" s="32" t="s">
        <v>107</v>
      </c>
    </row>
    <row r="34" spans="1:17" ht="24.75" customHeight="1">
      <c r="A34" s="4">
        <v>26</v>
      </c>
      <c r="B34" s="4" t="s">
        <v>14</v>
      </c>
      <c r="C34" s="4">
        <v>30151415</v>
      </c>
      <c r="D34" s="4">
        <v>2500701617</v>
      </c>
      <c r="E34" s="6" t="s">
        <v>81</v>
      </c>
      <c r="F34" s="6" t="s">
        <v>36</v>
      </c>
      <c r="G34" s="4">
        <v>6311310</v>
      </c>
      <c r="H34" s="5">
        <v>2500702753110000</v>
      </c>
      <c r="I34" s="4" t="s">
        <v>16</v>
      </c>
      <c r="J34" s="8">
        <v>35670000</v>
      </c>
      <c r="K34" s="8">
        <v>35670000</v>
      </c>
      <c r="L34" s="8">
        <v>35670000</v>
      </c>
      <c r="M34" s="8">
        <v>35670000</v>
      </c>
      <c r="N34" s="19"/>
      <c r="O34" s="22"/>
      <c r="P34" s="21"/>
      <c r="Q34" s="32" t="s">
        <v>107</v>
      </c>
    </row>
    <row r="35" spans="1:17" ht="24.75" customHeight="1">
      <c r="A35" s="4">
        <v>27</v>
      </c>
      <c r="B35" s="4" t="s">
        <v>14</v>
      </c>
      <c r="C35" s="4">
        <v>30151625</v>
      </c>
      <c r="D35" s="4">
        <v>2500701617</v>
      </c>
      <c r="E35" s="6" t="s">
        <v>81</v>
      </c>
      <c r="F35" s="6" t="s">
        <v>37</v>
      </c>
      <c r="G35" s="4">
        <v>6311310</v>
      </c>
      <c r="H35" s="5">
        <v>2500702753120000</v>
      </c>
      <c r="I35" s="4" t="s">
        <v>16</v>
      </c>
      <c r="J35" s="8">
        <v>58800000</v>
      </c>
      <c r="K35" s="8">
        <v>58800000</v>
      </c>
      <c r="L35" s="8">
        <v>58800000</v>
      </c>
      <c r="M35" s="8">
        <v>58800000</v>
      </c>
      <c r="N35" s="19"/>
      <c r="O35" s="22"/>
      <c r="P35" s="21"/>
      <c r="Q35" s="32" t="s">
        <v>106</v>
      </c>
    </row>
    <row r="36" spans="1:17" ht="24.75" customHeight="1">
      <c r="A36" s="4">
        <v>28</v>
      </c>
      <c r="B36" s="4" t="s">
        <v>14</v>
      </c>
      <c r="C36" s="4">
        <v>30151632</v>
      </c>
      <c r="D36" s="4">
        <v>2500701617</v>
      </c>
      <c r="E36" s="6" t="s">
        <v>81</v>
      </c>
      <c r="F36" s="6" t="s">
        <v>38</v>
      </c>
      <c r="G36" s="4">
        <v>6311310</v>
      </c>
      <c r="H36" s="5">
        <v>2500702777110150</v>
      </c>
      <c r="I36" s="4" t="s">
        <v>16</v>
      </c>
      <c r="J36" s="8">
        <v>2448000</v>
      </c>
      <c r="K36" s="8">
        <v>2448000</v>
      </c>
      <c r="L36" s="8">
        <v>2448000</v>
      </c>
      <c r="M36" s="8">
        <v>2448000</v>
      </c>
      <c r="N36" s="19"/>
      <c r="O36" s="22"/>
      <c r="P36" s="21"/>
      <c r="Q36" s="32" t="s">
        <v>107</v>
      </c>
    </row>
    <row r="37" spans="1:17" ht="24.75" customHeight="1">
      <c r="A37" s="4">
        <v>29</v>
      </c>
      <c r="B37" s="4" t="s">
        <v>14</v>
      </c>
      <c r="C37" s="4">
        <v>30151691</v>
      </c>
      <c r="D37" s="4">
        <v>2500701617</v>
      </c>
      <c r="E37" s="6" t="s">
        <v>81</v>
      </c>
      <c r="F37" s="6" t="s">
        <v>39</v>
      </c>
      <c r="G37" s="4">
        <v>6311310</v>
      </c>
      <c r="H37" s="5">
        <v>2500702753120010</v>
      </c>
      <c r="I37" s="4" t="s">
        <v>16</v>
      </c>
      <c r="J37" s="8">
        <v>59127600</v>
      </c>
      <c r="K37" s="8">
        <v>59127600</v>
      </c>
      <c r="L37" s="8">
        <v>59127600</v>
      </c>
      <c r="M37" s="8">
        <v>59127600</v>
      </c>
      <c r="N37" s="19"/>
      <c r="O37" s="22"/>
      <c r="P37" s="21"/>
      <c r="Q37" s="32" t="s">
        <v>107</v>
      </c>
    </row>
    <row r="38" spans="1:17" ht="24.75" customHeight="1">
      <c r="A38" s="4">
        <v>30</v>
      </c>
      <c r="B38" s="4" t="s">
        <v>14</v>
      </c>
      <c r="C38" s="4">
        <v>30151697</v>
      </c>
      <c r="D38" s="4">
        <v>2500701617</v>
      </c>
      <c r="E38" s="6" t="s">
        <v>81</v>
      </c>
      <c r="F38" s="6" t="s">
        <v>39</v>
      </c>
      <c r="G38" s="4">
        <v>6311310</v>
      </c>
      <c r="H38" s="5">
        <v>2500702753120000</v>
      </c>
      <c r="I38" s="4" t="s">
        <v>16</v>
      </c>
      <c r="J38" s="8">
        <v>3324500</v>
      </c>
      <c r="K38" s="8">
        <v>3324500</v>
      </c>
      <c r="L38" s="8">
        <v>3324500</v>
      </c>
      <c r="M38" s="8">
        <v>3324500</v>
      </c>
      <c r="N38" s="19"/>
      <c r="O38" s="22"/>
      <c r="P38" s="21"/>
      <c r="Q38" s="32" t="s">
        <v>107</v>
      </c>
    </row>
    <row r="39" spans="1:17" ht="24.75" customHeight="1">
      <c r="A39" s="4">
        <v>31</v>
      </c>
      <c r="B39" s="4" t="s">
        <v>14</v>
      </c>
      <c r="C39" s="24">
        <v>30155258</v>
      </c>
      <c r="D39" s="4">
        <v>2500701617</v>
      </c>
      <c r="E39" s="6" t="s">
        <v>81</v>
      </c>
      <c r="F39" s="6" t="s">
        <v>42</v>
      </c>
      <c r="G39" s="4">
        <v>6311310</v>
      </c>
      <c r="H39" s="5">
        <v>2500702753120010</v>
      </c>
      <c r="I39" s="4" t="s">
        <v>16</v>
      </c>
      <c r="J39" s="27">
        <v>1602834.4</v>
      </c>
      <c r="K39" s="27">
        <v>1602834.4</v>
      </c>
      <c r="L39" s="70">
        <v>0</v>
      </c>
      <c r="M39" s="9">
        <v>0</v>
      </c>
      <c r="N39" s="19"/>
      <c r="O39" s="22">
        <v>1602834.4</v>
      </c>
      <c r="P39" s="21" t="s">
        <v>100</v>
      </c>
      <c r="Q39" s="32" t="s">
        <v>107</v>
      </c>
    </row>
    <row r="40" spans="1:17" ht="24.75" customHeight="1">
      <c r="A40" s="4">
        <v>32</v>
      </c>
      <c r="B40" s="4" t="s">
        <v>14</v>
      </c>
      <c r="C40" s="24">
        <v>30155285</v>
      </c>
      <c r="D40" s="4">
        <v>2500701617</v>
      </c>
      <c r="E40" s="6" t="s">
        <v>81</v>
      </c>
      <c r="F40" s="6" t="s">
        <v>42</v>
      </c>
      <c r="G40" s="4">
        <v>6311310</v>
      </c>
      <c r="H40" s="5">
        <v>2500702753120010</v>
      </c>
      <c r="I40" s="4" t="s">
        <v>16</v>
      </c>
      <c r="J40" s="27">
        <v>2593665.6</v>
      </c>
      <c r="K40" s="27">
        <v>2593665.6</v>
      </c>
      <c r="L40" s="70">
        <v>0</v>
      </c>
      <c r="M40" s="9">
        <v>0</v>
      </c>
      <c r="N40" s="19"/>
      <c r="O40" s="22">
        <v>2593665.6</v>
      </c>
      <c r="P40" s="21" t="s">
        <v>100</v>
      </c>
      <c r="Q40" s="32" t="s">
        <v>107</v>
      </c>
    </row>
    <row r="41" spans="1:17" ht="24.75" customHeight="1">
      <c r="A41" s="4">
        <v>33</v>
      </c>
      <c r="B41" s="24" t="s">
        <v>14</v>
      </c>
      <c r="C41" s="23">
        <v>30152388</v>
      </c>
      <c r="D41" s="24">
        <f>VLOOKUP($C41,'[1]สำรอง Confirm รวม 84 รายการ '!$C$8:$E$91,2,FALSE)</f>
        <v>2500701617</v>
      </c>
      <c r="E41" s="25" t="s">
        <v>81</v>
      </c>
      <c r="F41" s="25" t="s">
        <v>95</v>
      </c>
      <c r="G41" s="24">
        <v>6311200</v>
      </c>
      <c r="H41" s="26">
        <v>2500701778000000</v>
      </c>
      <c r="I41" s="24" t="s">
        <v>16</v>
      </c>
      <c r="J41" s="27">
        <v>5000000</v>
      </c>
      <c r="K41" s="8" t="e">
        <f>VLOOKUP(B41,'[2]สำรองเงิน ที่ กค อนุมัติ 73 ราย'!$C$14:$K$86,9,FALSE)</f>
        <v>#N/A</v>
      </c>
      <c r="L41" s="8" t="e">
        <f>VLOOKUP(C41,'[2]สำรองเงิน ที่ กค อนุมัติ 73 ราย'!$C$14:$K$86,9,FALSE)</f>
        <v>#N/A</v>
      </c>
      <c r="M41" s="27">
        <v>5000000</v>
      </c>
      <c r="N41" s="19"/>
      <c r="O41" s="22"/>
      <c r="P41" s="21"/>
      <c r="Q41" s="32" t="s">
        <v>105</v>
      </c>
    </row>
    <row r="42" spans="1:17" ht="24.75" customHeight="1">
      <c r="A42" s="4">
        <v>34</v>
      </c>
      <c r="B42" s="24" t="s">
        <v>14</v>
      </c>
      <c r="C42" s="23">
        <v>30152395</v>
      </c>
      <c r="D42" s="24">
        <f>VLOOKUP($C42,'[1]สำรอง Confirm รวม 84 รายการ '!$C$8:$E$91,2,FALSE)</f>
        <v>2500701617</v>
      </c>
      <c r="E42" s="25" t="s">
        <v>81</v>
      </c>
      <c r="F42" s="25" t="s">
        <v>95</v>
      </c>
      <c r="G42" s="24">
        <v>6311200</v>
      </c>
      <c r="H42" s="26">
        <v>2500702777000000</v>
      </c>
      <c r="I42" s="24" t="s">
        <v>16</v>
      </c>
      <c r="J42" s="27">
        <v>3490600</v>
      </c>
      <c r="K42" s="8" t="e">
        <f>VLOOKUP(B42,'[2]สำรองเงิน ที่ กค อนุมัติ 73 ราย'!$C$14:$K$86,9,FALSE)</f>
        <v>#N/A</v>
      </c>
      <c r="L42" s="8" t="e">
        <f>VLOOKUP(C42,'[2]สำรองเงิน ที่ กค อนุมัติ 73 ราย'!$C$14:$K$86,9,FALSE)</f>
        <v>#N/A</v>
      </c>
      <c r="M42" s="27">
        <v>3490600</v>
      </c>
      <c r="N42" s="19"/>
      <c r="O42" s="22"/>
      <c r="P42" s="21"/>
      <c r="Q42" s="32" t="s">
        <v>105</v>
      </c>
    </row>
    <row r="43" spans="1:17" ht="24.75" customHeight="1">
      <c r="A43" s="4">
        <v>35</v>
      </c>
      <c r="B43" s="24" t="s">
        <v>14</v>
      </c>
      <c r="C43" s="23">
        <v>30151604</v>
      </c>
      <c r="D43" s="24">
        <f>VLOOKUP($C43,'[1]สำรอง Confirm รวม 84 รายการ '!$C$8:$E$91,2,FALSE)</f>
        <v>2500701617</v>
      </c>
      <c r="E43" s="25" t="s">
        <v>81</v>
      </c>
      <c r="F43" s="25" t="s">
        <v>96</v>
      </c>
      <c r="G43" s="24">
        <v>6311310</v>
      </c>
      <c r="H43" s="26">
        <v>2500702753110020</v>
      </c>
      <c r="I43" s="24" t="s">
        <v>16</v>
      </c>
      <c r="J43" s="27">
        <v>7920000</v>
      </c>
      <c r="K43" s="8" t="e">
        <f>VLOOKUP(B43,'[2]สำรองเงิน ที่ กค อนุมัติ 73 ราย'!$C$14:$K$86,9,FALSE)</f>
        <v>#N/A</v>
      </c>
      <c r="L43" s="8" t="e">
        <f>VLOOKUP(C43,'[2]สำรองเงิน ที่ กค อนุมัติ 73 ราย'!$C$14:$K$86,9,FALSE)</f>
        <v>#N/A</v>
      </c>
      <c r="M43" s="27">
        <v>7920000</v>
      </c>
      <c r="N43" s="19"/>
      <c r="O43" s="22"/>
      <c r="P43" s="21"/>
      <c r="Q43" s="32" t="s">
        <v>105</v>
      </c>
    </row>
    <row r="44" spans="1:17" ht="24.75" customHeight="1">
      <c r="A44" s="4">
        <v>36</v>
      </c>
      <c r="B44" s="24" t="s">
        <v>14</v>
      </c>
      <c r="C44" s="23">
        <v>30151639</v>
      </c>
      <c r="D44" s="24">
        <f>VLOOKUP($C44,'[1]สำรอง Confirm รวม 84 รายการ '!$C$8:$E$91,2,FALSE)</f>
        <v>2500701617</v>
      </c>
      <c r="E44" s="25" t="s">
        <v>81</v>
      </c>
      <c r="F44" s="25" t="s">
        <v>97</v>
      </c>
      <c r="G44" s="24">
        <v>6311310</v>
      </c>
      <c r="H44" s="26">
        <v>2500713702120020</v>
      </c>
      <c r="I44" s="24" t="s">
        <v>16</v>
      </c>
      <c r="J44" s="27">
        <v>6018000</v>
      </c>
      <c r="K44" s="8" t="e">
        <f>VLOOKUP(B44,'[2]สำรองเงิน ที่ กค อนุมัติ 73 ราย'!$C$14:$K$86,9,FALSE)</f>
        <v>#N/A</v>
      </c>
      <c r="L44" s="8" t="e">
        <f>VLOOKUP(C44,'[2]สำรองเงิน ที่ กค อนุมัติ 73 ราย'!$C$14:$K$86,9,FALSE)</f>
        <v>#N/A</v>
      </c>
      <c r="M44" s="27">
        <v>6018000</v>
      </c>
      <c r="N44" s="19"/>
      <c r="O44" s="22"/>
      <c r="P44" s="21"/>
      <c r="Q44" s="32" t="s">
        <v>105</v>
      </c>
    </row>
    <row r="45" spans="1:16" ht="24.75" customHeight="1">
      <c r="A45" s="100" t="s">
        <v>113</v>
      </c>
      <c r="B45" s="101"/>
      <c r="C45" s="101"/>
      <c r="D45" s="101"/>
      <c r="E45" s="101"/>
      <c r="F45" s="101"/>
      <c r="G45" s="102"/>
      <c r="H45" s="87"/>
      <c r="I45" s="88"/>
      <c r="J45" s="85">
        <f>SUM(J32:J44)</f>
        <v>340490430</v>
      </c>
      <c r="K45" s="85">
        <f>SUM(K32:K40)</f>
        <v>318061830</v>
      </c>
      <c r="L45" s="85">
        <f>SUM(L32:L40)</f>
        <v>313865330</v>
      </c>
      <c r="M45" s="85">
        <f>SUM(M32:M44)</f>
        <v>336293930</v>
      </c>
      <c r="N45" s="48"/>
      <c r="O45" s="68">
        <f>SUM(O32:O44)</f>
        <v>4196500</v>
      </c>
      <c r="P45" s="68">
        <f>SUM(P32:P44)</f>
        <v>0</v>
      </c>
    </row>
    <row r="46" spans="1:16" ht="24.75" customHeight="1">
      <c r="A46" s="94" t="s">
        <v>114</v>
      </c>
      <c r="B46" s="95"/>
      <c r="C46" s="95"/>
      <c r="D46" s="95"/>
      <c r="E46" s="95"/>
      <c r="F46" s="95"/>
      <c r="G46" s="96"/>
      <c r="H46" s="89"/>
      <c r="I46" s="90"/>
      <c r="J46" s="91">
        <f>SUM(J11+J31+J45)</f>
        <v>3202383855</v>
      </c>
      <c r="K46" s="76">
        <f>SUM(K11+K31+K45)</f>
        <v>3029151255</v>
      </c>
      <c r="L46" s="76">
        <f>SUM(L11+L31+L45)</f>
        <v>3024954755</v>
      </c>
      <c r="M46" s="76">
        <f>SUM(M11+M31+M45)</f>
        <v>3198187355</v>
      </c>
      <c r="N46" s="47"/>
      <c r="O46" s="66">
        <f>SUM(O11+O31+O45)</f>
        <v>4196500</v>
      </c>
      <c r="P46" s="66">
        <f>SUM(P40:P45)</f>
        <v>0</v>
      </c>
    </row>
  </sheetData>
  <sheetProtection/>
  <mergeCells count="5">
    <mergeCell ref="A46:G46"/>
    <mergeCell ref="A11:G11"/>
    <mergeCell ref="A31:G31"/>
    <mergeCell ref="A45:G45"/>
    <mergeCell ref="A1:M1"/>
  </mergeCells>
  <printOptions/>
  <pageMargins left="0.15748031496062992" right="0.15748031496062992" top="0.35433070866141736" bottom="0.35433070866141736" header="0.22" footer="0.15748031496062992"/>
  <pageSetup horizontalDpi="600" verticalDpi="600" orientation="landscape" paperSize="9" scale="75" r:id="rId1"/>
  <headerFooter>
    <oddHeader>&amp;R&amp;"TH SarabunPSK,ธรรมดา"&amp;16หน้า &amp;P /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Q8"/>
  <sheetViews>
    <sheetView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F13" sqref="F13"/>
    </sheetView>
  </sheetViews>
  <sheetFormatPr defaultColWidth="9.140625" defaultRowHeight="25.5" customHeight="1"/>
  <cols>
    <col min="1" max="1" width="3.8515625" style="1" customWidth="1"/>
    <col min="2" max="2" width="5.00390625" style="1" customWidth="1"/>
    <col min="3" max="3" width="9.7109375" style="1" customWidth="1"/>
    <col min="4" max="4" width="10.57421875" style="1" customWidth="1"/>
    <col min="5" max="5" width="11.421875" style="1" customWidth="1"/>
    <col min="6" max="6" width="40.8515625" style="1" customWidth="1"/>
    <col min="7" max="7" width="7.421875" style="1" customWidth="1"/>
    <col min="8" max="8" width="13.00390625" style="3" hidden="1" customWidth="1"/>
    <col min="9" max="9" width="0" style="1" hidden="1" customWidth="1"/>
    <col min="10" max="11" width="11.00390625" style="7" customWidth="1"/>
    <col min="12" max="13" width="11.57421875" style="7" customWidth="1"/>
    <col min="14" max="14" width="10.8515625" style="1" bestFit="1" customWidth="1"/>
    <col min="15" max="15" width="13.00390625" style="20" customWidth="1"/>
    <col min="16" max="16" width="12.00390625" style="20" customWidth="1"/>
    <col min="17" max="17" width="11.00390625" style="32" customWidth="1"/>
    <col min="18" max="16384" width="9.00390625" style="1" customWidth="1"/>
  </cols>
  <sheetData>
    <row r="1" spans="1:13" ht="25.5" customHeight="1">
      <c r="A1" s="93" t="s">
        <v>76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5.5" customHeight="1">
      <c r="A2" s="13" t="s">
        <v>0</v>
      </c>
      <c r="D2" s="14" t="s">
        <v>1</v>
      </c>
      <c r="L2" s="7" t="s">
        <v>108</v>
      </c>
      <c r="M2" s="7" t="s">
        <v>99</v>
      </c>
    </row>
    <row r="3" spans="1:4" ht="25.5" customHeight="1">
      <c r="A3" s="13" t="s">
        <v>2</v>
      </c>
      <c r="D3" s="2">
        <v>2021</v>
      </c>
    </row>
    <row r="4" spans="1:4" ht="25.5" customHeight="1">
      <c r="A4" s="13" t="s">
        <v>3</v>
      </c>
      <c r="D4" s="2" t="s">
        <v>124</v>
      </c>
    </row>
    <row r="5" spans="1:16" ht="25.5" customHeight="1">
      <c r="A5" s="13" t="s">
        <v>0</v>
      </c>
      <c r="B5" s="13"/>
      <c r="C5" s="13"/>
      <c r="D5" s="75" t="s">
        <v>130</v>
      </c>
      <c r="J5" s="31" t="s">
        <v>101</v>
      </c>
      <c r="K5" s="31" t="s">
        <v>117</v>
      </c>
      <c r="L5" s="30" t="s">
        <v>102</v>
      </c>
      <c r="M5" s="30" t="s">
        <v>103</v>
      </c>
      <c r="N5" s="28"/>
      <c r="O5" s="29"/>
      <c r="P5" s="29"/>
    </row>
    <row r="6" spans="1:17" s="34" customFormat="1" ht="36.75" customHeight="1">
      <c r="A6" s="11" t="s">
        <v>64</v>
      </c>
      <c r="B6" s="10" t="s">
        <v>4</v>
      </c>
      <c r="C6" s="11" t="s">
        <v>5</v>
      </c>
      <c r="D6" s="10" t="s">
        <v>10</v>
      </c>
      <c r="E6" s="11" t="s">
        <v>65</v>
      </c>
      <c r="F6" s="11" t="s">
        <v>6</v>
      </c>
      <c r="G6" s="11" t="s">
        <v>7</v>
      </c>
      <c r="H6" s="12" t="s">
        <v>8</v>
      </c>
      <c r="I6" s="11" t="s">
        <v>9</v>
      </c>
      <c r="J6" s="15" t="s">
        <v>104</v>
      </c>
      <c r="K6" s="71" t="s">
        <v>118</v>
      </c>
      <c r="L6" s="71" t="s">
        <v>118</v>
      </c>
      <c r="M6" s="71" t="s">
        <v>118</v>
      </c>
      <c r="N6" s="16" t="s">
        <v>86</v>
      </c>
      <c r="O6" s="17" t="s">
        <v>85</v>
      </c>
      <c r="P6" s="18" t="s">
        <v>87</v>
      </c>
      <c r="Q6" s="33"/>
    </row>
    <row r="7" spans="1:17" ht="24" customHeight="1">
      <c r="A7" s="4">
        <v>1</v>
      </c>
      <c r="B7" s="4" t="s">
        <v>14</v>
      </c>
      <c r="C7" s="4">
        <v>30147293</v>
      </c>
      <c r="D7" s="4">
        <v>2500700084</v>
      </c>
      <c r="E7" s="6" t="s">
        <v>131</v>
      </c>
      <c r="F7" s="6" t="s">
        <v>34</v>
      </c>
      <c r="G7" s="4">
        <v>6311310</v>
      </c>
      <c r="H7" s="5">
        <v>2500702777110000</v>
      </c>
      <c r="I7" s="4" t="s">
        <v>16</v>
      </c>
      <c r="J7" s="8">
        <v>204000000</v>
      </c>
      <c r="K7" s="8">
        <v>204000000</v>
      </c>
      <c r="L7" s="8">
        <v>204000000</v>
      </c>
      <c r="M7" s="8">
        <v>204000000</v>
      </c>
      <c r="N7" s="19"/>
      <c r="O7" s="22"/>
      <c r="P7" s="21"/>
      <c r="Q7" s="32" t="s">
        <v>107</v>
      </c>
    </row>
    <row r="8" spans="1:16" s="32" customFormat="1" ht="24" customHeight="1">
      <c r="A8" s="94" t="s">
        <v>130</v>
      </c>
      <c r="B8" s="95"/>
      <c r="C8" s="95"/>
      <c r="D8" s="95"/>
      <c r="E8" s="95"/>
      <c r="F8" s="95"/>
      <c r="G8" s="96"/>
      <c r="H8" s="3"/>
      <c r="I8" s="1"/>
      <c r="J8" s="60">
        <f>SUM(J7)</f>
        <v>204000000</v>
      </c>
      <c r="K8" s="60">
        <f>SUM(K7)</f>
        <v>204000000</v>
      </c>
      <c r="L8" s="60">
        <f>SUM(L7)</f>
        <v>204000000</v>
      </c>
      <c r="M8" s="60">
        <f>SUM(M7)</f>
        <v>204000000</v>
      </c>
      <c r="N8" s="1"/>
      <c r="O8" s="66">
        <f>SUM(O7)</f>
        <v>0</v>
      </c>
      <c r="P8" s="66">
        <f>SUM(P7)</f>
        <v>0</v>
      </c>
    </row>
  </sheetData>
  <sheetProtection/>
  <mergeCells count="2">
    <mergeCell ref="A8:G8"/>
    <mergeCell ref="A1:M1"/>
  </mergeCells>
  <printOptions/>
  <pageMargins left="0.15748031496062992" right="0.15748031496062992" top="0.35433070866141736" bottom="0.35433070866141736" header="0.22" footer="0.15748031496062992"/>
  <pageSetup horizontalDpi="600" verticalDpi="600" orientation="landscape" paperSize="9" scale="75" r:id="rId1"/>
  <headerFooter>
    <oddHeader>&amp;R&amp;"TH SarabunPSK,ธรรมดา"&amp;16หน้า &amp;P /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Q10"/>
  <sheetViews>
    <sheetView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F15" sqref="F15"/>
    </sheetView>
  </sheetViews>
  <sheetFormatPr defaultColWidth="9.140625" defaultRowHeight="25.5" customHeight="1"/>
  <cols>
    <col min="1" max="1" width="3.8515625" style="1" customWidth="1"/>
    <col min="2" max="2" width="5.00390625" style="1" customWidth="1"/>
    <col min="3" max="3" width="9.7109375" style="1" customWidth="1"/>
    <col min="4" max="4" width="10.57421875" style="1" customWidth="1"/>
    <col min="5" max="5" width="11.421875" style="1" customWidth="1"/>
    <col min="6" max="6" width="40.8515625" style="1" customWidth="1"/>
    <col min="7" max="7" width="7.421875" style="1" customWidth="1"/>
    <col min="8" max="8" width="13.00390625" style="3" hidden="1" customWidth="1"/>
    <col min="9" max="9" width="0" style="1" hidden="1" customWidth="1"/>
    <col min="10" max="11" width="11.00390625" style="7" customWidth="1"/>
    <col min="12" max="13" width="11.57421875" style="7" customWidth="1"/>
    <col min="14" max="14" width="10.8515625" style="1" bestFit="1" customWidth="1"/>
    <col min="15" max="15" width="13.00390625" style="20" customWidth="1"/>
    <col min="16" max="16" width="12.00390625" style="20" customWidth="1"/>
    <col min="17" max="17" width="11.00390625" style="32" customWidth="1"/>
    <col min="18" max="16384" width="9.00390625" style="1" customWidth="1"/>
  </cols>
  <sheetData>
    <row r="1" spans="1:13" ht="25.5" customHeight="1">
      <c r="A1" s="93" t="s">
        <v>76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5.5" customHeight="1">
      <c r="A2" s="13" t="s">
        <v>0</v>
      </c>
      <c r="D2" s="14" t="s">
        <v>1</v>
      </c>
      <c r="L2" s="7" t="s">
        <v>108</v>
      </c>
      <c r="M2" s="7" t="s">
        <v>99</v>
      </c>
    </row>
    <row r="3" spans="1:4" ht="25.5" customHeight="1">
      <c r="A3" s="13" t="s">
        <v>2</v>
      </c>
      <c r="D3" s="2">
        <v>2021</v>
      </c>
    </row>
    <row r="4" spans="1:4" ht="25.5" customHeight="1">
      <c r="A4" s="13" t="s">
        <v>3</v>
      </c>
      <c r="D4" s="2" t="s">
        <v>126</v>
      </c>
    </row>
    <row r="5" spans="1:16" ht="25.5" customHeight="1">
      <c r="A5" s="13" t="s">
        <v>0</v>
      </c>
      <c r="B5" s="13"/>
      <c r="C5" s="13"/>
      <c r="D5" s="75" t="s">
        <v>115</v>
      </c>
      <c r="J5" s="31" t="s">
        <v>101</v>
      </c>
      <c r="K5" s="31" t="s">
        <v>117</v>
      </c>
      <c r="L5" s="30" t="s">
        <v>102</v>
      </c>
      <c r="M5" s="30" t="s">
        <v>103</v>
      </c>
      <c r="N5" s="28"/>
      <c r="O5" s="29"/>
      <c r="P5" s="29"/>
    </row>
    <row r="6" spans="1:17" s="34" customFormat="1" ht="36.75" customHeight="1">
      <c r="A6" s="11" t="s">
        <v>64</v>
      </c>
      <c r="B6" s="10" t="s">
        <v>4</v>
      </c>
      <c r="C6" s="11" t="s">
        <v>5</v>
      </c>
      <c r="D6" s="10" t="s">
        <v>10</v>
      </c>
      <c r="E6" s="11" t="s">
        <v>65</v>
      </c>
      <c r="F6" s="11" t="s">
        <v>6</v>
      </c>
      <c r="G6" s="11" t="s">
        <v>7</v>
      </c>
      <c r="H6" s="12" t="s">
        <v>8</v>
      </c>
      <c r="I6" s="11" t="s">
        <v>9</v>
      </c>
      <c r="J6" s="15" t="s">
        <v>104</v>
      </c>
      <c r="K6" s="71" t="s">
        <v>118</v>
      </c>
      <c r="L6" s="71" t="s">
        <v>118</v>
      </c>
      <c r="M6" s="71" t="s">
        <v>118</v>
      </c>
      <c r="N6" s="16" t="s">
        <v>86</v>
      </c>
      <c r="O6" s="17" t="s">
        <v>85</v>
      </c>
      <c r="P6" s="18" t="s">
        <v>87</v>
      </c>
      <c r="Q6" s="33"/>
    </row>
    <row r="7" spans="1:17" ht="24" customHeight="1">
      <c r="A7" s="4">
        <v>1</v>
      </c>
      <c r="B7" s="4" t="s">
        <v>14</v>
      </c>
      <c r="C7" s="4">
        <v>30152460</v>
      </c>
      <c r="D7" s="4">
        <v>2500701597</v>
      </c>
      <c r="E7" s="6" t="s">
        <v>82</v>
      </c>
      <c r="F7" s="6" t="s">
        <v>22</v>
      </c>
      <c r="G7" s="4">
        <v>6311200</v>
      </c>
      <c r="H7" s="5">
        <v>2500701778000000</v>
      </c>
      <c r="I7" s="4" t="s">
        <v>16</v>
      </c>
      <c r="J7" s="8">
        <v>2742500</v>
      </c>
      <c r="K7" s="8">
        <v>2742500</v>
      </c>
      <c r="L7" s="9">
        <v>0</v>
      </c>
      <c r="M7" s="9">
        <v>0</v>
      </c>
      <c r="N7" s="19">
        <v>7015301949</v>
      </c>
      <c r="O7" s="22">
        <v>2742500</v>
      </c>
      <c r="P7" s="21">
        <f>SUM(J7-O7)</f>
        <v>0</v>
      </c>
      <c r="Q7" s="32" t="s">
        <v>107</v>
      </c>
    </row>
    <row r="8" spans="1:17" ht="24" customHeight="1">
      <c r="A8" s="4">
        <v>2</v>
      </c>
      <c r="B8" s="4" t="s">
        <v>14</v>
      </c>
      <c r="C8" s="4">
        <v>30152268</v>
      </c>
      <c r="D8" s="4">
        <v>2500701597</v>
      </c>
      <c r="E8" s="6" t="s">
        <v>82</v>
      </c>
      <c r="F8" s="6" t="s">
        <v>40</v>
      </c>
      <c r="G8" s="4">
        <v>6311310</v>
      </c>
      <c r="H8" s="5">
        <v>2500702777110190</v>
      </c>
      <c r="I8" s="4" t="s">
        <v>16</v>
      </c>
      <c r="J8" s="8">
        <v>13107500</v>
      </c>
      <c r="K8" s="8">
        <v>13107500</v>
      </c>
      <c r="L8" s="9">
        <v>0</v>
      </c>
      <c r="M8" s="9">
        <v>0</v>
      </c>
      <c r="N8" s="19">
        <v>7015317438</v>
      </c>
      <c r="O8" s="22">
        <v>13107500</v>
      </c>
      <c r="P8" s="21">
        <f>SUM(J8-O8)</f>
        <v>0</v>
      </c>
      <c r="Q8" s="32" t="s">
        <v>107</v>
      </c>
    </row>
    <row r="9" spans="1:17" ht="24" customHeight="1">
      <c r="A9" s="4">
        <v>3</v>
      </c>
      <c r="B9" s="4" t="s">
        <v>14</v>
      </c>
      <c r="C9" s="4">
        <v>30152280</v>
      </c>
      <c r="D9" s="4">
        <v>2500701597</v>
      </c>
      <c r="E9" s="6" t="s">
        <v>82</v>
      </c>
      <c r="F9" s="6" t="s">
        <v>41</v>
      </c>
      <c r="G9" s="4">
        <v>6311310</v>
      </c>
      <c r="H9" s="5">
        <v>2500702777110200</v>
      </c>
      <c r="I9" s="4" t="s">
        <v>16</v>
      </c>
      <c r="J9" s="8">
        <v>1926000</v>
      </c>
      <c r="K9" s="8">
        <v>1926000</v>
      </c>
      <c r="L9" s="9">
        <v>0</v>
      </c>
      <c r="M9" s="9">
        <v>0</v>
      </c>
      <c r="N9" s="19">
        <v>7015317438</v>
      </c>
      <c r="O9" s="22">
        <v>1926000</v>
      </c>
      <c r="P9" s="21">
        <f>SUM(J9-O9)</f>
        <v>0</v>
      </c>
      <c r="Q9" s="32" t="s">
        <v>107</v>
      </c>
    </row>
    <row r="10" spans="1:16" ht="24" customHeight="1">
      <c r="A10" s="94" t="s">
        <v>115</v>
      </c>
      <c r="B10" s="95"/>
      <c r="C10" s="95"/>
      <c r="D10" s="95"/>
      <c r="E10" s="95"/>
      <c r="F10" s="95"/>
      <c r="G10" s="96"/>
      <c r="H10" s="5"/>
      <c r="I10" s="4"/>
      <c r="J10" s="54">
        <f>SUM(J7:J9)</f>
        <v>17776000</v>
      </c>
      <c r="K10" s="54">
        <f>SUM(K7:K9)</f>
        <v>17776000</v>
      </c>
      <c r="L10" s="54">
        <f>SUM(L7:L9)</f>
        <v>0</v>
      </c>
      <c r="M10" s="54">
        <f>SUM(M7:M9)</f>
        <v>0</v>
      </c>
      <c r="N10" s="52"/>
      <c r="O10" s="66">
        <f>SUM(O7:O9)</f>
        <v>17776000</v>
      </c>
      <c r="P10" s="66">
        <f>SUM(P7:P9)</f>
        <v>0</v>
      </c>
    </row>
  </sheetData>
  <sheetProtection/>
  <mergeCells count="2">
    <mergeCell ref="A10:G10"/>
    <mergeCell ref="A1:M1"/>
  </mergeCells>
  <printOptions/>
  <pageMargins left="0.15748031496062992" right="0.15748031496062992" top="0.35433070866141736" bottom="0.35433070866141736" header="0.22" footer="0.15748031496062992"/>
  <pageSetup horizontalDpi="600" verticalDpi="600" orientation="landscape" paperSize="9" scale="75" r:id="rId1"/>
  <headerFooter>
    <oddHeader>&amp;R&amp;"TH SarabunPSK,ธรรมดา"&amp;16หน้า &amp;P / 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118"/>
  <sheetViews>
    <sheetView view="pageBreakPreview" zoomScaleSheetLayoutView="100" workbookViewId="0" topLeftCell="A1">
      <pane ySplit="6" topLeftCell="A114" activePane="bottomLeft" state="frozen"/>
      <selection pane="topLeft" activeCell="A1" sqref="A1"/>
      <selection pane="bottomLeft" activeCell="J119" sqref="J119"/>
    </sheetView>
  </sheetViews>
  <sheetFormatPr defaultColWidth="9.140625" defaultRowHeight="25.5" customHeight="1"/>
  <cols>
    <col min="1" max="1" width="3.8515625" style="1" customWidth="1"/>
    <col min="2" max="2" width="5.00390625" style="1" customWidth="1"/>
    <col min="3" max="3" width="9.7109375" style="1" customWidth="1"/>
    <col min="4" max="4" width="10.57421875" style="1" customWidth="1"/>
    <col min="5" max="5" width="11.421875" style="1" customWidth="1"/>
    <col min="6" max="6" width="40.8515625" style="1" customWidth="1"/>
    <col min="7" max="7" width="7.421875" style="1" customWidth="1"/>
    <col min="8" max="8" width="13.00390625" style="3" hidden="1" customWidth="1"/>
    <col min="9" max="9" width="0" style="1" hidden="1" customWidth="1"/>
    <col min="10" max="11" width="11.00390625" style="7" customWidth="1"/>
    <col min="12" max="13" width="11.57421875" style="7" customWidth="1"/>
    <col min="14" max="14" width="10.8515625" style="1" bestFit="1" customWidth="1"/>
    <col min="15" max="15" width="13.00390625" style="20" customWidth="1"/>
    <col min="16" max="16" width="12.00390625" style="20" customWidth="1"/>
    <col min="17" max="17" width="11.00390625" style="32" customWidth="1"/>
    <col min="18" max="16384" width="9.00390625" style="1" customWidth="1"/>
  </cols>
  <sheetData>
    <row r="1" spans="1:13" ht="25.5" customHeight="1">
      <c r="A1" s="93" t="s">
        <v>76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5.5" customHeight="1">
      <c r="A2" s="13" t="s">
        <v>0</v>
      </c>
      <c r="D2" s="14" t="s">
        <v>1</v>
      </c>
      <c r="L2" s="7" t="s">
        <v>108</v>
      </c>
      <c r="M2" s="7" t="s">
        <v>99</v>
      </c>
    </row>
    <row r="3" spans="1:4" ht="25.5" customHeight="1">
      <c r="A3" s="13" t="s">
        <v>2</v>
      </c>
      <c r="D3" s="2">
        <v>2021</v>
      </c>
    </row>
    <row r="4" spans="1:4" ht="25.5" customHeight="1">
      <c r="A4" s="13" t="s">
        <v>3</v>
      </c>
      <c r="D4" s="2" t="s">
        <v>98</v>
      </c>
    </row>
    <row r="5" spans="10:16" ht="25.5" customHeight="1">
      <c r="J5" s="31" t="s">
        <v>101</v>
      </c>
      <c r="K5" s="31" t="s">
        <v>117</v>
      </c>
      <c r="L5" s="30" t="s">
        <v>102</v>
      </c>
      <c r="M5" s="30" t="s">
        <v>103</v>
      </c>
      <c r="N5" s="28"/>
      <c r="O5" s="29"/>
      <c r="P5" s="29"/>
    </row>
    <row r="6" spans="1:17" s="34" customFormat="1" ht="36.75" customHeight="1">
      <c r="A6" s="11" t="s">
        <v>64</v>
      </c>
      <c r="B6" s="10" t="s">
        <v>4</v>
      </c>
      <c r="C6" s="11" t="s">
        <v>5</v>
      </c>
      <c r="D6" s="10" t="s">
        <v>10</v>
      </c>
      <c r="E6" s="11" t="s">
        <v>65</v>
      </c>
      <c r="F6" s="11" t="s">
        <v>6</v>
      </c>
      <c r="G6" s="11" t="s">
        <v>7</v>
      </c>
      <c r="H6" s="12" t="s">
        <v>8</v>
      </c>
      <c r="I6" s="11" t="s">
        <v>9</v>
      </c>
      <c r="J6" s="15" t="s">
        <v>104</v>
      </c>
      <c r="K6" s="71" t="s">
        <v>118</v>
      </c>
      <c r="L6" s="71" t="s">
        <v>118</v>
      </c>
      <c r="M6" s="71" t="s">
        <v>118</v>
      </c>
      <c r="N6" s="16" t="s">
        <v>86</v>
      </c>
      <c r="O6" s="17" t="s">
        <v>85</v>
      </c>
      <c r="P6" s="18" t="s">
        <v>87</v>
      </c>
      <c r="Q6" s="33"/>
    </row>
    <row r="7" spans="1:17" ht="24" customHeight="1">
      <c r="A7" s="4">
        <v>1</v>
      </c>
      <c r="B7" s="4" t="s">
        <v>14</v>
      </c>
      <c r="C7" s="4">
        <v>30126022</v>
      </c>
      <c r="D7" s="4">
        <v>2500700309</v>
      </c>
      <c r="E7" s="6" t="s">
        <v>71</v>
      </c>
      <c r="F7" s="6" t="s">
        <v>46</v>
      </c>
      <c r="G7" s="4">
        <v>6311320</v>
      </c>
      <c r="H7" s="5">
        <v>2500752764420000</v>
      </c>
      <c r="I7" s="4" t="s">
        <v>16</v>
      </c>
      <c r="J7" s="8">
        <v>20335400</v>
      </c>
      <c r="K7" s="8">
        <f>VLOOKUP(C7,รวม!C7:K12,8,FALSE)</f>
        <v>20335400</v>
      </c>
      <c r="L7" s="8">
        <v>4027000</v>
      </c>
      <c r="M7" s="8">
        <v>4027000</v>
      </c>
      <c r="N7" s="19">
        <v>7015344136</v>
      </c>
      <c r="O7" s="22">
        <v>16308400</v>
      </c>
      <c r="P7" s="21">
        <f>SUM(J7-O7)</f>
        <v>4027000</v>
      </c>
      <c r="Q7" s="32" t="s">
        <v>107</v>
      </c>
    </row>
    <row r="8" spans="1:17" ht="24" customHeight="1">
      <c r="A8" s="4">
        <v>2</v>
      </c>
      <c r="B8" s="4" t="s">
        <v>14</v>
      </c>
      <c r="C8" s="4">
        <v>30130227</v>
      </c>
      <c r="D8" s="4">
        <v>2500700339</v>
      </c>
      <c r="E8" s="6" t="s">
        <v>70</v>
      </c>
      <c r="F8" s="6" t="s">
        <v>29</v>
      </c>
      <c r="G8" s="4">
        <v>6311310</v>
      </c>
      <c r="H8" s="5">
        <v>2500713702110020</v>
      </c>
      <c r="I8" s="4" t="s">
        <v>30</v>
      </c>
      <c r="J8" s="8">
        <v>530900</v>
      </c>
      <c r="K8" s="8">
        <f>VLOOKUP(C8,รวม!C8:K13,8,FALSE)</f>
        <v>530900</v>
      </c>
      <c r="L8" s="9">
        <v>0</v>
      </c>
      <c r="M8" s="9">
        <v>0</v>
      </c>
      <c r="N8" s="19">
        <v>7015352022</v>
      </c>
      <c r="O8" s="22">
        <v>530900</v>
      </c>
      <c r="P8" s="21">
        <f>SUM(J8-O8)</f>
        <v>0</v>
      </c>
      <c r="Q8" s="32" t="s">
        <v>107</v>
      </c>
    </row>
    <row r="9" spans="1:17" ht="24" customHeight="1">
      <c r="A9" s="4">
        <v>3</v>
      </c>
      <c r="B9" s="4" t="s">
        <v>14</v>
      </c>
      <c r="C9" s="4">
        <v>30133441</v>
      </c>
      <c r="D9" s="4">
        <v>2500700341</v>
      </c>
      <c r="E9" s="6" t="s">
        <v>75</v>
      </c>
      <c r="F9" s="6" t="s">
        <v>59</v>
      </c>
      <c r="G9" s="4">
        <v>6311410</v>
      </c>
      <c r="H9" s="5">
        <v>2500713702500000</v>
      </c>
      <c r="I9" s="4" t="s">
        <v>60</v>
      </c>
      <c r="J9" s="8">
        <v>125000</v>
      </c>
      <c r="K9" s="8">
        <f>VLOOKUP(C9,รวม!C9:K14,8,FALSE)</f>
        <v>125000</v>
      </c>
      <c r="L9" s="8">
        <v>125000</v>
      </c>
      <c r="M9" s="8">
        <v>125000</v>
      </c>
      <c r="N9" s="19"/>
      <c r="O9" s="22"/>
      <c r="P9" s="21"/>
      <c r="Q9" s="32" t="s">
        <v>107</v>
      </c>
    </row>
    <row r="10" spans="1:17" ht="24" customHeight="1">
      <c r="A10" s="4">
        <v>4</v>
      </c>
      <c r="B10" s="4" t="s">
        <v>14</v>
      </c>
      <c r="C10" s="4">
        <v>30121617</v>
      </c>
      <c r="D10" s="4">
        <v>2500700343</v>
      </c>
      <c r="E10" s="6" t="s">
        <v>73</v>
      </c>
      <c r="F10" s="6" t="s">
        <v>56</v>
      </c>
      <c r="G10" s="4">
        <v>6311410</v>
      </c>
      <c r="H10" s="5">
        <v>2500713702500000</v>
      </c>
      <c r="I10" s="4" t="s">
        <v>57</v>
      </c>
      <c r="J10" s="8">
        <v>125000</v>
      </c>
      <c r="K10" s="8">
        <f>VLOOKUP(C10,รวม!C10:K15,8,FALSE)</f>
        <v>125000</v>
      </c>
      <c r="L10" s="8">
        <v>125000</v>
      </c>
      <c r="M10" s="8">
        <v>125000</v>
      </c>
      <c r="N10" s="19"/>
      <c r="O10" s="22"/>
      <c r="P10" s="21"/>
      <c r="Q10" s="32" t="s">
        <v>107</v>
      </c>
    </row>
    <row r="11" spans="1:17" ht="24" customHeight="1">
      <c r="A11" s="4">
        <v>5</v>
      </c>
      <c r="B11" s="4" t="s">
        <v>14</v>
      </c>
      <c r="C11" s="4">
        <v>30123500</v>
      </c>
      <c r="D11" s="4">
        <v>2500700344</v>
      </c>
      <c r="E11" s="6" t="s">
        <v>74</v>
      </c>
      <c r="F11" s="6" t="s">
        <v>56</v>
      </c>
      <c r="G11" s="4">
        <v>6311410</v>
      </c>
      <c r="H11" s="5">
        <v>2500713702500000</v>
      </c>
      <c r="I11" s="4" t="s">
        <v>58</v>
      </c>
      <c r="J11" s="8">
        <v>125000</v>
      </c>
      <c r="K11" s="8">
        <f>VLOOKUP(C11,รวม!C11:K16,8,FALSE)</f>
        <v>125000</v>
      </c>
      <c r="L11" s="8">
        <v>125000</v>
      </c>
      <c r="M11" s="8">
        <v>125000</v>
      </c>
      <c r="N11" s="19"/>
      <c r="O11" s="22"/>
      <c r="P11" s="21"/>
      <c r="Q11" s="32" t="s">
        <v>107</v>
      </c>
    </row>
    <row r="12" spans="1:17" ht="24" customHeight="1">
      <c r="A12" s="4">
        <v>6</v>
      </c>
      <c r="B12" s="4" t="s">
        <v>14</v>
      </c>
      <c r="C12" s="4">
        <v>30127245</v>
      </c>
      <c r="D12" s="4">
        <v>2500701495</v>
      </c>
      <c r="E12" s="6" t="s">
        <v>68</v>
      </c>
      <c r="F12" s="6" t="s">
        <v>17</v>
      </c>
      <c r="G12" s="4">
        <v>6310320</v>
      </c>
      <c r="H12" s="5" t="s">
        <v>18</v>
      </c>
      <c r="I12" s="4" t="s">
        <v>19</v>
      </c>
      <c r="J12" s="8">
        <v>793809.53</v>
      </c>
      <c r="K12" s="8">
        <f>VLOOKUP(C12,รวม!C12:K17,8,FALSE)</f>
        <v>793809.53</v>
      </c>
      <c r="L12" s="8">
        <v>93810.53</v>
      </c>
      <c r="M12" s="8">
        <v>93810.53</v>
      </c>
      <c r="N12" s="19">
        <v>7015299489</v>
      </c>
      <c r="O12" s="22">
        <v>699999</v>
      </c>
      <c r="P12" s="21">
        <f>SUM(J12-O12)</f>
        <v>93810.53000000003</v>
      </c>
      <c r="Q12" s="32" t="s">
        <v>107</v>
      </c>
    </row>
    <row r="13" spans="1:16" ht="24" customHeight="1">
      <c r="A13" s="94" t="s">
        <v>71</v>
      </c>
      <c r="B13" s="95"/>
      <c r="C13" s="95"/>
      <c r="D13" s="95"/>
      <c r="E13" s="95"/>
      <c r="F13" s="95"/>
      <c r="G13" s="96"/>
      <c r="H13" s="5"/>
      <c r="I13" s="4"/>
      <c r="J13" s="50">
        <f>SUM(J7:J12)</f>
        <v>22035109.53</v>
      </c>
      <c r="K13" s="50">
        <f>SUM(K7:K12)</f>
        <v>22035109.53</v>
      </c>
      <c r="L13" s="50">
        <f>SUM(L7:L12)</f>
        <v>4495810.53</v>
      </c>
      <c r="M13" s="50">
        <f>SUM(M7:M12)</f>
        <v>4495810.53</v>
      </c>
      <c r="N13" s="47"/>
      <c r="O13" s="66">
        <f>SUM(O7:O12)</f>
        <v>17539299</v>
      </c>
      <c r="P13" s="66">
        <f>SUM(P7:P12)</f>
        <v>4120810.5300000003</v>
      </c>
    </row>
    <row r="14" spans="1:16" ht="24" customHeight="1">
      <c r="A14" s="39"/>
      <c r="B14" s="39"/>
      <c r="C14" s="39"/>
      <c r="D14" s="39"/>
      <c r="E14" s="40"/>
      <c r="F14" s="40"/>
      <c r="G14" s="39"/>
      <c r="H14" s="41"/>
      <c r="I14" s="39"/>
      <c r="J14" s="42"/>
      <c r="K14" s="42"/>
      <c r="L14" s="42"/>
      <c r="M14" s="42"/>
      <c r="N14" s="29"/>
      <c r="O14" s="45"/>
      <c r="P14" s="46"/>
    </row>
    <row r="15" spans="1:17" ht="24" customHeight="1">
      <c r="A15" s="4">
        <v>7</v>
      </c>
      <c r="B15" s="4" t="s">
        <v>14</v>
      </c>
      <c r="C15" s="4">
        <v>30152152</v>
      </c>
      <c r="D15" s="4">
        <v>2500701696</v>
      </c>
      <c r="E15" s="6" t="s">
        <v>72</v>
      </c>
      <c r="F15" s="6" t="s">
        <v>47</v>
      </c>
      <c r="G15" s="4">
        <v>6311320</v>
      </c>
      <c r="H15" s="5">
        <v>2500752764410410</v>
      </c>
      <c r="I15" s="4" t="s">
        <v>48</v>
      </c>
      <c r="J15" s="8">
        <v>2320000</v>
      </c>
      <c r="K15" s="8">
        <v>2320000</v>
      </c>
      <c r="L15" s="8">
        <v>2320000</v>
      </c>
      <c r="M15" s="8">
        <v>2320000</v>
      </c>
      <c r="N15" s="19"/>
      <c r="O15" s="22"/>
      <c r="P15" s="21"/>
      <c r="Q15" s="32" t="s">
        <v>107</v>
      </c>
    </row>
    <row r="16" spans="1:17" ht="24" customHeight="1">
      <c r="A16" s="4">
        <v>8</v>
      </c>
      <c r="B16" s="4" t="s">
        <v>14</v>
      </c>
      <c r="C16" s="4">
        <v>30152170</v>
      </c>
      <c r="D16" s="4">
        <v>2500701696</v>
      </c>
      <c r="E16" s="6" t="s">
        <v>72</v>
      </c>
      <c r="F16" s="6" t="s">
        <v>62</v>
      </c>
      <c r="G16" s="4">
        <v>6311500</v>
      </c>
      <c r="H16" s="5">
        <v>2500702777700000</v>
      </c>
      <c r="I16" s="4" t="s">
        <v>48</v>
      </c>
      <c r="J16" s="8">
        <v>2622740</v>
      </c>
      <c r="K16" s="8">
        <v>2622740</v>
      </c>
      <c r="L16" s="8">
        <v>2622740</v>
      </c>
      <c r="M16" s="8">
        <v>2622740</v>
      </c>
      <c r="N16" s="19"/>
      <c r="O16" s="22"/>
      <c r="P16" s="21"/>
      <c r="Q16" s="32" t="s">
        <v>107</v>
      </c>
    </row>
    <row r="17" spans="1:16" ht="24" customHeight="1">
      <c r="A17" s="94" t="s">
        <v>72</v>
      </c>
      <c r="B17" s="95"/>
      <c r="C17" s="95"/>
      <c r="D17" s="95"/>
      <c r="E17" s="95"/>
      <c r="F17" s="95"/>
      <c r="G17" s="96"/>
      <c r="H17" s="5"/>
      <c r="I17" s="4"/>
      <c r="J17" s="50">
        <f>SUM(J15:J16)</f>
        <v>4942740</v>
      </c>
      <c r="K17" s="50">
        <f>SUM(K15:K16)</f>
        <v>4942740</v>
      </c>
      <c r="L17" s="50">
        <f>SUM(L15:L16)</f>
        <v>4942740</v>
      </c>
      <c r="M17" s="50">
        <f>SUM(M15:M16)</f>
        <v>4942740</v>
      </c>
      <c r="N17" s="47"/>
      <c r="O17" s="66">
        <f>SUM(O15:O16)</f>
        <v>0</v>
      </c>
      <c r="P17" s="66">
        <f>SUM(P15:P16)</f>
        <v>0</v>
      </c>
    </row>
    <row r="18" spans="1:16" ht="24" customHeight="1">
      <c r="A18" s="39"/>
      <c r="B18" s="39"/>
      <c r="C18" s="39"/>
      <c r="D18" s="39"/>
      <c r="E18" s="40"/>
      <c r="F18" s="40"/>
      <c r="G18" s="39"/>
      <c r="H18" s="41"/>
      <c r="I18" s="39"/>
      <c r="J18" s="42"/>
      <c r="K18" s="42"/>
      <c r="L18" s="42"/>
      <c r="M18" s="42"/>
      <c r="N18" s="29"/>
      <c r="O18" s="45"/>
      <c r="P18" s="46"/>
    </row>
    <row r="19" spans="1:17" ht="24" customHeight="1">
      <c r="A19" s="4">
        <v>9</v>
      </c>
      <c r="B19" s="4" t="s">
        <v>14</v>
      </c>
      <c r="C19" s="4">
        <v>30129408</v>
      </c>
      <c r="D19" s="4">
        <v>2500701701</v>
      </c>
      <c r="E19" s="6" t="s">
        <v>69</v>
      </c>
      <c r="F19" s="6" t="s">
        <v>27</v>
      </c>
      <c r="G19" s="4">
        <v>6311310</v>
      </c>
      <c r="H19" s="5">
        <v>2500713728120010</v>
      </c>
      <c r="I19" s="4" t="s">
        <v>28</v>
      </c>
      <c r="J19" s="8">
        <v>405789625.32</v>
      </c>
      <c r="K19" s="8">
        <v>405789625.32</v>
      </c>
      <c r="L19" s="8">
        <v>405789625.32</v>
      </c>
      <c r="M19" s="8">
        <v>405789625.32</v>
      </c>
      <c r="N19" s="19"/>
      <c r="O19" s="22"/>
      <c r="P19" s="21"/>
      <c r="Q19" s="32" t="s">
        <v>107</v>
      </c>
    </row>
    <row r="20" spans="1:16" ht="24" customHeight="1">
      <c r="A20" s="94" t="s">
        <v>121</v>
      </c>
      <c r="B20" s="95"/>
      <c r="C20" s="95"/>
      <c r="D20" s="95"/>
      <c r="E20" s="95"/>
      <c r="F20" s="95"/>
      <c r="G20" s="96"/>
      <c r="H20" s="5"/>
      <c r="I20" s="4"/>
      <c r="J20" s="43">
        <f>SUM(J19)</f>
        <v>405789625.32</v>
      </c>
      <c r="K20" s="43">
        <f>SUM(K19)</f>
        <v>405789625.32</v>
      </c>
      <c r="L20" s="43">
        <f>SUM(L19)</f>
        <v>405789625.32</v>
      </c>
      <c r="M20" s="43">
        <f>SUM(M19)</f>
        <v>405789625.32</v>
      </c>
      <c r="N20" s="47"/>
      <c r="O20" s="66">
        <f>SUM(O19)</f>
        <v>0</v>
      </c>
      <c r="P20" s="66">
        <f>SUM(P19)</f>
        <v>0</v>
      </c>
    </row>
    <row r="21" spans="1:16" ht="24" customHeight="1">
      <c r="A21" s="39"/>
      <c r="B21" s="39"/>
      <c r="C21" s="39"/>
      <c r="D21" s="39"/>
      <c r="E21" s="40"/>
      <c r="F21" s="40"/>
      <c r="G21" s="39"/>
      <c r="H21" s="41"/>
      <c r="I21" s="39"/>
      <c r="J21" s="42"/>
      <c r="K21" s="42"/>
      <c r="L21" s="42"/>
      <c r="M21" s="42"/>
      <c r="N21" s="29"/>
      <c r="O21" s="45"/>
      <c r="P21" s="46"/>
    </row>
    <row r="22" spans="1:17" ht="24" customHeight="1">
      <c r="A22" s="4">
        <v>10</v>
      </c>
      <c r="B22" s="4" t="s">
        <v>14</v>
      </c>
      <c r="C22" s="4">
        <v>30132985</v>
      </c>
      <c r="D22" s="4">
        <v>2500700173</v>
      </c>
      <c r="E22" s="6" t="s">
        <v>67</v>
      </c>
      <c r="F22" s="6" t="s">
        <v>15</v>
      </c>
      <c r="G22" s="4">
        <v>6310310</v>
      </c>
      <c r="H22" s="5">
        <v>9090957712120000</v>
      </c>
      <c r="I22" s="4" t="s">
        <v>16</v>
      </c>
      <c r="J22" s="8">
        <v>5708000</v>
      </c>
      <c r="K22" s="8">
        <v>5708000</v>
      </c>
      <c r="L22" s="8">
        <v>5708000</v>
      </c>
      <c r="M22" s="8">
        <v>5708000</v>
      </c>
      <c r="N22" s="19"/>
      <c r="O22" s="22"/>
      <c r="P22" s="21"/>
      <c r="Q22" s="32" t="s">
        <v>106</v>
      </c>
    </row>
    <row r="23" spans="1:17" ht="24" customHeight="1">
      <c r="A23" s="4">
        <v>11</v>
      </c>
      <c r="B23" s="4" t="s">
        <v>14</v>
      </c>
      <c r="C23" s="4">
        <v>30133311</v>
      </c>
      <c r="D23" s="4">
        <v>2500700173</v>
      </c>
      <c r="E23" s="6" t="s">
        <v>67</v>
      </c>
      <c r="F23" s="6" t="s">
        <v>15</v>
      </c>
      <c r="G23" s="4">
        <v>6310310</v>
      </c>
      <c r="H23" s="5">
        <v>9090957712120000</v>
      </c>
      <c r="I23" s="4" t="s">
        <v>16</v>
      </c>
      <c r="J23" s="8">
        <v>1650000</v>
      </c>
      <c r="K23" s="8">
        <v>1650000</v>
      </c>
      <c r="L23" s="8">
        <v>1650000</v>
      </c>
      <c r="M23" s="8">
        <v>1650000</v>
      </c>
      <c r="N23" s="19"/>
      <c r="O23" s="22"/>
      <c r="P23" s="21"/>
      <c r="Q23" s="32" t="s">
        <v>106</v>
      </c>
    </row>
    <row r="24" spans="1:17" ht="24" customHeight="1">
      <c r="A24" s="4">
        <v>12</v>
      </c>
      <c r="B24" s="4" t="s">
        <v>14</v>
      </c>
      <c r="C24" s="4">
        <v>30133348</v>
      </c>
      <c r="D24" s="4">
        <v>2500700173</v>
      </c>
      <c r="E24" s="6" t="s">
        <v>67</v>
      </c>
      <c r="F24" s="6" t="s">
        <v>15</v>
      </c>
      <c r="G24" s="4">
        <v>6310310</v>
      </c>
      <c r="H24" s="5">
        <v>9090957712120000</v>
      </c>
      <c r="I24" s="4" t="s">
        <v>16</v>
      </c>
      <c r="J24" s="8">
        <v>400000</v>
      </c>
      <c r="K24" s="8">
        <v>400000</v>
      </c>
      <c r="L24" s="9">
        <v>0</v>
      </c>
      <c r="M24" s="9">
        <v>0</v>
      </c>
      <c r="N24" s="19">
        <v>7015311534</v>
      </c>
      <c r="O24" s="22">
        <v>400000</v>
      </c>
      <c r="P24" s="21">
        <f>SUM(J24-O24)</f>
        <v>0</v>
      </c>
      <c r="Q24" s="32" t="s">
        <v>106</v>
      </c>
    </row>
    <row r="25" spans="1:17" ht="24" customHeight="1">
      <c r="A25" s="4">
        <v>13</v>
      </c>
      <c r="B25" s="4" t="s">
        <v>14</v>
      </c>
      <c r="C25" s="4">
        <v>30133376</v>
      </c>
      <c r="D25" s="4">
        <v>2500700173</v>
      </c>
      <c r="E25" s="6" t="s">
        <v>67</v>
      </c>
      <c r="F25" s="6" t="s">
        <v>15</v>
      </c>
      <c r="G25" s="4">
        <v>6310310</v>
      </c>
      <c r="H25" s="5">
        <v>9090957712120000</v>
      </c>
      <c r="I25" s="4" t="s">
        <v>16</v>
      </c>
      <c r="J25" s="8">
        <v>499900</v>
      </c>
      <c r="K25" s="8">
        <v>499900</v>
      </c>
      <c r="L25" s="9">
        <v>0</v>
      </c>
      <c r="M25" s="9">
        <v>0</v>
      </c>
      <c r="N25" s="19">
        <v>7015341097</v>
      </c>
      <c r="O25" s="22">
        <v>499900</v>
      </c>
      <c r="P25" s="21">
        <f>SUM(J25-O25)</f>
        <v>0</v>
      </c>
      <c r="Q25" s="32" t="s">
        <v>106</v>
      </c>
    </row>
    <row r="26" spans="1:17" ht="24" customHeight="1">
      <c r="A26" s="4">
        <v>14</v>
      </c>
      <c r="B26" s="4" t="s">
        <v>14</v>
      </c>
      <c r="C26" s="4">
        <v>30133426</v>
      </c>
      <c r="D26" s="4">
        <v>2500700173</v>
      </c>
      <c r="E26" s="6" t="s">
        <v>67</v>
      </c>
      <c r="F26" s="6" t="s">
        <v>15</v>
      </c>
      <c r="G26" s="4">
        <v>6310310</v>
      </c>
      <c r="H26" s="5">
        <v>9090957712120000</v>
      </c>
      <c r="I26" s="4" t="s">
        <v>16</v>
      </c>
      <c r="J26" s="8">
        <v>700000</v>
      </c>
      <c r="K26" s="8">
        <v>700000</v>
      </c>
      <c r="L26" s="8">
        <v>700000</v>
      </c>
      <c r="M26" s="8">
        <v>700000</v>
      </c>
      <c r="N26" s="19"/>
      <c r="O26" s="22"/>
      <c r="P26" s="21"/>
      <c r="Q26" s="32" t="s">
        <v>106</v>
      </c>
    </row>
    <row r="27" spans="1:17" ht="24" customHeight="1">
      <c r="A27" s="4">
        <v>15</v>
      </c>
      <c r="B27" s="4" t="s">
        <v>14</v>
      </c>
      <c r="C27" s="4">
        <v>30133450</v>
      </c>
      <c r="D27" s="4">
        <v>2500700173</v>
      </c>
      <c r="E27" s="6" t="s">
        <v>67</v>
      </c>
      <c r="F27" s="6" t="s">
        <v>15</v>
      </c>
      <c r="G27" s="4">
        <v>6310310</v>
      </c>
      <c r="H27" s="5">
        <v>9090957712120000</v>
      </c>
      <c r="I27" s="4" t="s">
        <v>16</v>
      </c>
      <c r="J27" s="8">
        <v>270000</v>
      </c>
      <c r="K27" s="8">
        <v>270000</v>
      </c>
      <c r="L27" s="8">
        <v>270000</v>
      </c>
      <c r="M27" s="8">
        <v>270000</v>
      </c>
      <c r="N27" s="19"/>
      <c r="O27" s="22"/>
      <c r="P27" s="21"/>
      <c r="Q27" s="32" t="s">
        <v>106</v>
      </c>
    </row>
    <row r="28" spans="1:17" ht="24" customHeight="1">
      <c r="A28" s="4">
        <v>16</v>
      </c>
      <c r="B28" s="4" t="s">
        <v>14</v>
      </c>
      <c r="C28" s="4">
        <v>30133474</v>
      </c>
      <c r="D28" s="4">
        <v>2500700173</v>
      </c>
      <c r="E28" s="6" t="s">
        <v>67</v>
      </c>
      <c r="F28" s="6" t="s">
        <v>15</v>
      </c>
      <c r="G28" s="4">
        <v>6310310</v>
      </c>
      <c r="H28" s="5">
        <v>9090957712120000</v>
      </c>
      <c r="I28" s="4" t="s">
        <v>16</v>
      </c>
      <c r="J28" s="8">
        <v>6000000</v>
      </c>
      <c r="K28" s="8">
        <v>6000000</v>
      </c>
      <c r="L28" s="8">
        <v>6000000</v>
      </c>
      <c r="M28" s="8">
        <v>6000000</v>
      </c>
      <c r="N28" s="19"/>
      <c r="O28" s="22"/>
      <c r="P28" s="21"/>
      <c r="Q28" s="32" t="s">
        <v>106</v>
      </c>
    </row>
    <row r="29" spans="1:17" ht="24" customHeight="1">
      <c r="A29" s="4">
        <v>17</v>
      </c>
      <c r="B29" s="4" t="s">
        <v>14</v>
      </c>
      <c r="C29" s="4">
        <v>30133508</v>
      </c>
      <c r="D29" s="4">
        <v>2500700173</v>
      </c>
      <c r="E29" s="6" t="s">
        <v>67</v>
      </c>
      <c r="F29" s="6" t="s">
        <v>15</v>
      </c>
      <c r="G29" s="4">
        <v>6310310</v>
      </c>
      <c r="H29" s="5">
        <v>9090957712120000</v>
      </c>
      <c r="I29" s="4" t="s">
        <v>16</v>
      </c>
      <c r="J29" s="8">
        <v>1350000</v>
      </c>
      <c r="K29" s="8">
        <v>1350000</v>
      </c>
      <c r="L29" s="8">
        <v>1350000</v>
      </c>
      <c r="M29" s="8">
        <v>1350000</v>
      </c>
      <c r="N29" s="19"/>
      <c r="O29" s="22"/>
      <c r="P29" s="21"/>
      <c r="Q29" s="32" t="s">
        <v>106</v>
      </c>
    </row>
    <row r="30" spans="1:17" ht="24" customHeight="1">
      <c r="A30" s="4">
        <v>18</v>
      </c>
      <c r="B30" s="4" t="s">
        <v>14</v>
      </c>
      <c r="C30" s="4">
        <v>30133533</v>
      </c>
      <c r="D30" s="4">
        <v>2500700173</v>
      </c>
      <c r="E30" s="6" t="s">
        <v>67</v>
      </c>
      <c r="F30" s="6" t="s">
        <v>15</v>
      </c>
      <c r="G30" s="4">
        <v>6310310</v>
      </c>
      <c r="H30" s="5">
        <v>9090957712120000</v>
      </c>
      <c r="I30" s="4" t="s">
        <v>16</v>
      </c>
      <c r="J30" s="8">
        <v>5000000</v>
      </c>
      <c r="K30" s="8">
        <v>5000000</v>
      </c>
      <c r="L30" s="8">
        <v>5000000</v>
      </c>
      <c r="M30" s="8">
        <v>5000000</v>
      </c>
      <c r="N30" s="19"/>
      <c r="O30" s="22"/>
      <c r="P30" s="21"/>
      <c r="Q30" s="32" t="s">
        <v>106</v>
      </c>
    </row>
    <row r="31" spans="1:17" ht="24" customHeight="1">
      <c r="A31" s="4">
        <v>19</v>
      </c>
      <c r="B31" s="4" t="s">
        <v>14</v>
      </c>
      <c r="C31" s="4">
        <v>30133836</v>
      </c>
      <c r="D31" s="4">
        <v>2500700173</v>
      </c>
      <c r="E31" s="6" t="s">
        <v>67</v>
      </c>
      <c r="F31" s="6" t="s">
        <v>15</v>
      </c>
      <c r="G31" s="4">
        <v>6310310</v>
      </c>
      <c r="H31" s="5">
        <v>9090957712120000</v>
      </c>
      <c r="I31" s="4" t="s">
        <v>16</v>
      </c>
      <c r="J31" s="8">
        <v>2000000</v>
      </c>
      <c r="K31" s="8">
        <v>2000000</v>
      </c>
      <c r="L31" s="8">
        <v>2000000</v>
      </c>
      <c r="M31" s="8">
        <v>2000000</v>
      </c>
      <c r="N31" s="19"/>
      <c r="O31" s="22"/>
      <c r="P31" s="21"/>
      <c r="Q31" s="32" t="s">
        <v>106</v>
      </c>
    </row>
    <row r="32" spans="1:17" ht="24" customHeight="1">
      <c r="A32" s="4">
        <v>20</v>
      </c>
      <c r="B32" s="24" t="s">
        <v>14</v>
      </c>
      <c r="C32" s="23">
        <v>30133494</v>
      </c>
      <c r="D32" s="24">
        <f>VLOOKUP($C32,'[1]สำรอง Confirm รวม 84 รายการ '!$C$8:$E$91,2,FALSE)</f>
        <v>2500700173</v>
      </c>
      <c r="E32" s="25" t="s">
        <v>67</v>
      </c>
      <c r="F32" s="25" t="s">
        <v>15</v>
      </c>
      <c r="G32" s="24">
        <v>6310310</v>
      </c>
      <c r="H32" s="26">
        <v>9090957712120000</v>
      </c>
      <c r="I32" s="24" t="s">
        <v>16</v>
      </c>
      <c r="J32" s="27">
        <v>836000</v>
      </c>
      <c r="K32" s="8" t="e">
        <f>VLOOKUP(B32,'[2]สำรองเงิน ที่ กค อนุมัติ 73 ราย'!$C$14:$K$86,9,FALSE)</f>
        <v>#N/A</v>
      </c>
      <c r="L32" s="8" t="e">
        <f>VLOOKUP(C32,'[2]สำรองเงิน ที่ กค อนุมัติ 73 ราย'!$C$14:$K$86,9,FALSE)</f>
        <v>#N/A</v>
      </c>
      <c r="M32" s="27">
        <v>836000</v>
      </c>
      <c r="N32" s="19"/>
      <c r="O32" s="22"/>
      <c r="P32" s="21"/>
      <c r="Q32" s="32" t="s">
        <v>105</v>
      </c>
    </row>
    <row r="33" spans="1:16" ht="24" customHeight="1">
      <c r="A33" s="94" t="s">
        <v>67</v>
      </c>
      <c r="B33" s="95"/>
      <c r="C33" s="95"/>
      <c r="D33" s="95"/>
      <c r="E33" s="95"/>
      <c r="F33" s="95"/>
      <c r="G33" s="95"/>
      <c r="H33" s="49"/>
      <c r="I33" s="49"/>
      <c r="J33" s="51">
        <f>SUM(J22+J23+J24+J25+J26+J27+J28+J29+J30+J31+J32)</f>
        <v>24413900</v>
      </c>
      <c r="K33" s="51">
        <f>SUM(K22:K31)</f>
        <v>23577900</v>
      </c>
      <c r="L33" s="51">
        <f>SUM(L22:L31)</f>
        <v>22678000</v>
      </c>
      <c r="M33" s="51">
        <f>SUM(M22:M32)</f>
        <v>23514000</v>
      </c>
      <c r="N33" s="52"/>
      <c r="O33" s="66">
        <f>SUM(O22:O32)</f>
        <v>899900</v>
      </c>
      <c r="P33" s="66">
        <f>SUM(P22:P32)</f>
        <v>0</v>
      </c>
    </row>
    <row r="34" spans="1:16" ht="24" customHeight="1">
      <c r="A34" s="35"/>
      <c r="B34" s="35"/>
      <c r="C34" s="35"/>
      <c r="D34" s="35"/>
      <c r="E34" s="36"/>
      <c r="F34" s="36"/>
      <c r="G34" s="35"/>
      <c r="H34" s="37"/>
      <c r="I34" s="35"/>
      <c r="J34" s="38"/>
      <c r="K34" s="38"/>
      <c r="L34" s="38"/>
      <c r="M34" s="38"/>
      <c r="N34" s="29"/>
      <c r="O34" s="45"/>
      <c r="P34" s="46"/>
    </row>
    <row r="35" spans="1:17" ht="24" customHeight="1">
      <c r="A35" s="4">
        <v>21</v>
      </c>
      <c r="B35" s="4" t="s">
        <v>14</v>
      </c>
      <c r="C35" s="4">
        <v>30133959</v>
      </c>
      <c r="D35" s="4">
        <v>2500701704</v>
      </c>
      <c r="E35" s="6" t="s">
        <v>77</v>
      </c>
      <c r="F35" s="6" t="s">
        <v>23</v>
      </c>
      <c r="G35" s="4">
        <v>6311220</v>
      </c>
      <c r="H35" s="5">
        <v>2500728705009000</v>
      </c>
      <c r="I35" s="4" t="s">
        <v>24</v>
      </c>
      <c r="J35" s="8">
        <v>18773800</v>
      </c>
      <c r="K35" s="8">
        <v>18773800</v>
      </c>
      <c r="L35" s="8">
        <v>18773800</v>
      </c>
      <c r="M35" s="8">
        <v>18773800</v>
      </c>
      <c r="N35" s="19"/>
      <c r="O35" s="22"/>
      <c r="P35" s="21"/>
      <c r="Q35" s="32" t="s">
        <v>106</v>
      </c>
    </row>
    <row r="36" spans="1:16" ht="24" customHeight="1">
      <c r="A36" s="94" t="s">
        <v>77</v>
      </c>
      <c r="B36" s="95"/>
      <c r="C36" s="95"/>
      <c r="D36" s="95"/>
      <c r="E36" s="95"/>
      <c r="F36" s="95"/>
      <c r="G36" s="96"/>
      <c r="H36" s="5"/>
      <c r="I36" s="4"/>
      <c r="J36" s="53">
        <f>SUM(J35)</f>
        <v>18773800</v>
      </c>
      <c r="K36" s="53">
        <f>SUM(K35)</f>
        <v>18773800</v>
      </c>
      <c r="L36" s="53">
        <f>SUM(L35)</f>
        <v>18773800</v>
      </c>
      <c r="M36" s="53">
        <f>SUM(M35)</f>
        <v>18773800</v>
      </c>
      <c r="N36" s="52"/>
      <c r="O36" s="66">
        <f>SUM(O35)</f>
        <v>0</v>
      </c>
      <c r="P36" s="66">
        <f>SUM(P30:P35)</f>
        <v>0</v>
      </c>
    </row>
    <row r="37" spans="1:16" ht="24" customHeight="1">
      <c r="A37" s="39"/>
      <c r="B37" s="39"/>
      <c r="C37" s="39"/>
      <c r="D37" s="39"/>
      <c r="E37" s="40"/>
      <c r="F37" s="40"/>
      <c r="G37" s="39"/>
      <c r="H37" s="41"/>
      <c r="I37" s="39"/>
      <c r="J37" s="42"/>
      <c r="K37" s="42"/>
      <c r="L37" s="42"/>
      <c r="M37" s="42"/>
      <c r="N37" s="29"/>
      <c r="O37" s="45"/>
      <c r="P37" s="46"/>
    </row>
    <row r="38" spans="1:17" ht="24" customHeight="1">
      <c r="A38" s="4">
        <v>22</v>
      </c>
      <c r="B38" s="4" t="s">
        <v>14</v>
      </c>
      <c r="C38" s="4">
        <v>30125326</v>
      </c>
      <c r="D38" s="4">
        <v>2500700473</v>
      </c>
      <c r="E38" s="6" t="s">
        <v>83</v>
      </c>
      <c r="F38" s="6" t="s">
        <v>20</v>
      </c>
      <c r="G38" s="4">
        <v>6311200</v>
      </c>
      <c r="H38" s="5">
        <v>2500701778000000</v>
      </c>
      <c r="I38" s="4" t="s">
        <v>13</v>
      </c>
      <c r="J38" s="8">
        <v>2073714</v>
      </c>
      <c r="K38" s="8">
        <v>2073714</v>
      </c>
      <c r="L38" s="8">
        <v>2073714</v>
      </c>
      <c r="M38" s="8">
        <v>2073714</v>
      </c>
      <c r="N38" s="19"/>
      <c r="O38" s="22"/>
      <c r="P38" s="21"/>
      <c r="Q38" s="32" t="s">
        <v>106</v>
      </c>
    </row>
    <row r="39" spans="1:17" ht="24" customHeight="1">
      <c r="A39" s="4">
        <v>23</v>
      </c>
      <c r="B39" s="4" t="s">
        <v>14</v>
      </c>
      <c r="C39" s="4">
        <v>30123969</v>
      </c>
      <c r="D39" s="4">
        <v>2500701697</v>
      </c>
      <c r="E39" s="6" t="s">
        <v>84</v>
      </c>
      <c r="F39" s="6" t="s">
        <v>25</v>
      </c>
      <c r="G39" s="4">
        <v>6311310</v>
      </c>
      <c r="H39" s="5">
        <v>2500702777110080</v>
      </c>
      <c r="I39" s="4" t="s">
        <v>16</v>
      </c>
      <c r="J39" s="8">
        <v>1412400</v>
      </c>
      <c r="K39" s="8">
        <v>1412400</v>
      </c>
      <c r="L39" s="8">
        <v>42800</v>
      </c>
      <c r="M39" s="8">
        <v>42800</v>
      </c>
      <c r="N39" s="19">
        <v>7015323543</v>
      </c>
      <c r="O39" s="22">
        <v>1369600</v>
      </c>
      <c r="P39" s="21">
        <f aca="true" t="shared" si="0" ref="P39:P56">SUM(J39-O39)</f>
        <v>42800</v>
      </c>
      <c r="Q39" s="32" t="s">
        <v>107</v>
      </c>
    </row>
    <row r="40" spans="1:17" ht="24" customHeight="1">
      <c r="A40" s="4">
        <v>24</v>
      </c>
      <c r="B40" s="4" t="s">
        <v>14</v>
      </c>
      <c r="C40" s="4">
        <v>30123979</v>
      </c>
      <c r="D40" s="4">
        <v>2500701697</v>
      </c>
      <c r="E40" s="6" t="s">
        <v>84</v>
      </c>
      <c r="F40" s="6" t="s">
        <v>25</v>
      </c>
      <c r="G40" s="4">
        <v>6311310</v>
      </c>
      <c r="H40" s="5">
        <v>2500702777110080</v>
      </c>
      <c r="I40" s="4" t="s">
        <v>16</v>
      </c>
      <c r="J40" s="8">
        <v>470800</v>
      </c>
      <c r="K40" s="8">
        <v>470800</v>
      </c>
      <c r="L40" s="8">
        <v>21400</v>
      </c>
      <c r="M40" s="8">
        <v>21400</v>
      </c>
      <c r="N40" s="19">
        <v>7015323543</v>
      </c>
      <c r="O40" s="22">
        <v>449400</v>
      </c>
      <c r="P40" s="21">
        <f t="shared" si="0"/>
        <v>21400</v>
      </c>
      <c r="Q40" s="32" t="s">
        <v>107</v>
      </c>
    </row>
    <row r="41" spans="1:17" ht="24" customHeight="1">
      <c r="A41" s="4">
        <v>25</v>
      </c>
      <c r="B41" s="4" t="s">
        <v>14</v>
      </c>
      <c r="C41" s="4">
        <v>30123989</v>
      </c>
      <c r="D41" s="4">
        <v>2500701697</v>
      </c>
      <c r="E41" s="6" t="s">
        <v>84</v>
      </c>
      <c r="F41" s="6" t="s">
        <v>25</v>
      </c>
      <c r="G41" s="4">
        <v>6311310</v>
      </c>
      <c r="H41" s="5">
        <v>2500702777110090</v>
      </c>
      <c r="I41" s="4" t="s">
        <v>16</v>
      </c>
      <c r="J41" s="8">
        <v>128400</v>
      </c>
      <c r="K41" s="8">
        <v>128400</v>
      </c>
      <c r="L41" s="8">
        <v>10700</v>
      </c>
      <c r="M41" s="8">
        <v>10700</v>
      </c>
      <c r="N41" s="19">
        <v>7015323543</v>
      </c>
      <c r="O41" s="22">
        <v>117700</v>
      </c>
      <c r="P41" s="21">
        <f t="shared" si="0"/>
        <v>10700</v>
      </c>
      <c r="Q41" s="32" t="s">
        <v>107</v>
      </c>
    </row>
    <row r="42" spans="1:17" ht="24" customHeight="1">
      <c r="A42" s="4">
        <v>26</v>
      </c>
      <c r="B42" s="4" t="s">
        <v>14</v>
      </c>
      <c r="C42" s="4">
        <v>30123996</v>
      </c>
      <c r="D42" s="4">
        <v>2500701697</v>
      </c>
      <c r="E42" s="6" t="s">
        <v>84</v>
      </c>
      <c r="F42" s="6" t="s">
        <v>26</v>
      </c>
      <c r="G42" s="4">
        <v>6311310</v>
      </c>
      <c r="H42" s="5">
        <v>2500702777110090</v>
      </c>
      <c r="I42" s="4" t="s">
        <v>16</v>
      </c>
      <c r="J42" s="8">
        <v>117700</v>
      </c>
      <c r="K42" s="8">
        <v>117700</v>
      </c>
      <c r="L42" s="8">
        <v>10700</v>
      </c>
      <c r="M42" s="8">
        <v>10700</v>
      </c>
      <c r="N42" s="19">
        <v>7015323543</v>
      </c>
      <c r="O42" s="22">
        <v>107000</v>
      </c>
      <c r="P42" s="21">
        <f t="shared" si="0"/>
        <v>10700</v>
      </c>
      <c r="Q42" s="32" t="s">
        <v>107</v>
      </c>
    </row>
    <row r="43" spans="1:17" ht="24" customHeight="1">
      <c r="A43" s="4">
        <v>27</v>
      </c>
      <c r="B43" s="4" t="s">
        <v>14</v>
      </c>
      <c r="C43" s="4">
        <v>30124001</v>
      </c>
      <c r="D43" s="4">
        <v>2500701697</v>
      </c>
      <c r="E43" s="6" t="s">
        <v>84</v>
      </c>
      <c r="F43" s="6" t="s">
        <v>26</v>
      </c>
      <c r="G43" s="4">
        <v>6311310</v>
      </c>
      <c r="H43" s="5">
        <v>2500702777110090</v>
      </c>
      <c r="I43" s="4" t="s">
        <v>16</v>
      </c>
      <c r="J43" s="8">
        <v>59000</v>
      </c>
      <c r="K43" s="8">
        <v>59000</v>
      </c>
      <c r="L43" s="8">
        <v>4950</v>
      </c>
      <c r="M43" s="8">
        <v>4950</v>
      </c>
      <c r="N43" s="19">
        <v>7015323543</v>
      </c>
      <c r="O43" s="22">
        <v>54050</v>
      </c>
      <c r="P43" s="21">
        <f t="shared" si="0"/>
        <v>4950</v>
      </c>
      <c r="Q43" s="32" t="s">
        <v>107</v>
      </c>
    </row>
    <row r="44" spans="1:17" ht="24" customHeight="1">
      <c r="A44" s="4">
        <v>28</v>
      </c>
      <c r="B44" s="4" t="s">
        <v>14</v>
      </c>
      <c r="C44" s="4">
        <v>30124006</v>
      </c>
      <c r="D44" s="4">
        <v>2500701697</v>
      </c>
      <c r="E44" s="6" t="s">
        <v>84</v>
      </c>
      <c r="F44" s="6" t="s">
        <v>26</v>
      </c>
      <c r="G44" s="4">
        <v>6311310</v>
      </c>
      <c r="H44" s="5">
        <v>2500702777110090</v>
      </c>
      <c r="I44" s="4" t="s">
        <v>16</v>
      </c>
      <c r="J44" s="8">
        <v>73830</v>
      </c>
      <c r="K44" s="8">
        <v>73830</v>
      </c>
      <c r="L44" s="8">
        <v>4280</v>
      </c>
      <c r="M44" s="8">
        <v>4280</v>
      </c>
      <c r="N44" s="19">
        <v>7015323543</v>
      </c>
      <c r="O44" s="22">
        <v>69550</v>
      </c>
      <c r="P44" s="21">
        <f t="shared" si="0"/>
        <v>4280</v>
      </c>
      <c r="Q44" s="32" t="s">
        <v>107</v>
      </c>
    </row>
    <row r="45" spans="1:17" ht="24" customHeight="1">
      <c r="A45" s="4">
        <v>29</v>
      </c>
      <c r="B45" s="4" t="s">
        <v>14</v>
      </c>
      <c r="C45" s="4">
        <v>30124010</v>
      </c>
      <c r="D45" s="4">
        <v>2500701697</v>
      </c>
      <c r="E45" s="6" t="s">
        <v>84</v>
      </c>
      <c r="F45" s="6" t="s">
        <v>26</v>
      </c>
      <c r="G45" s="4">
        <v>6311310</v>
      </c>
      <c r="H45" s="5">
        <v>2500702777110090</v>
      </c>
      <c r="I45" s="4" t="s">
        <v>16</v>
      </c>
      <c r="J45" s="8">
        <v>73830</v>
      </c>
      <c r="K45" s="8">
        <v>73830</v>
      </c>
      <c r="L45" s="8">
        <v>4280</v>
      </c>
      <c r="M45" s="8">
        <v>4280</v>
      </c>
      <c r="N45" s="19">
        <v>7015323543</v>
      </c>
      <c r="O45" s="22">
        <v>69550</v>
      </c>
      <c r="P45" s="21">
        <f t="shared" si="0"/>
        <v>4280</v>
      </c>
      <c r="Q45" s="32" t="s">
        <v>107</v>
      </c>
    </row>
    <row r="46" spans="1:17" ht="24" customHeight="1">
      <c r="A46" s="4">
        <v>30</v>
      </c>
      <c r="B46" s="4" t="s">
        <v>14</v>
      </c>
      <c r="C46" s="4">
        <v>30124014</v>
      </c>
      <c r="D46" s="4">
        <v>2500701697</v>
      </c>
      <c r="E46" s="6" t="s">
        <v>84</v>
      </c>
      <c r="F46" s="6" t="s">
        <v>26</v>
      </c>
      <c r="G46" s="4">
        <v>6311310</v>
      </c>
      <c r="H46" s="5">
        <v>2500702777110090</v>
      </c>
      <c r="I46" s="4" t="s">
        <v>16</v>
      </c>
      <c r="J46" s="8">
        <v>80250</v>
      </c>
      <c r="K46" s="8">
        <v>80250</v>
      </c>
      <c r="L46" s="8">
        <v>10700</v>
      </c>
      <c r="M46" s="8">
        <v>10700</v>
      </c>
      <c r="N46" s="19">
        <v>7015323543</v>
      </c>
      <c r="O46" s="22">
        <v>69550</v>
      </c>
      <c r="P46" s="21">
        <f t="shared" si="0"/>
        <v>10700</v>
      </c>
      <c r="Q46" s="32" t="s">
        <v>107</v>
      </c>
    </row>
    <row r="47" spans="1:17" ht="24" customHeight="1">
      <c r="A47" s="4">
        <v>31</v>
      </c>
      <c r="B47" s="4" t="s">
        <v>14</v>
      </c>
      <c r="C47" s="4">
        <v>30124019</v>
      </c>
      <c r="D47" s="4">
        <v>2500701697</v>
      </c>
      <c r="E47" s="6" t="s">
        <v>84</v>
      </c>
      <c r="F47" s="6" t="s">
        <v>26</v>
      </c>
      <c r="G47" s="4">
        <v>6311310</v>
      </c>
      <c r="H47" s="5">
        <v>2500702777110090</v>
      </c>
      <c r="I47" s="4" t="s">
        <v>16</v>
      </c>
      <c r="J47" s="8">
        <v>73830</v>
      </c>
      <c r="K47" s="8">
        <v>73830</v>
      </c>
      <c r="L47" s="8">
        <v>4280</v>
      </c>
      <c r="M47" s="8">
        <v>4280</v>
      </c>
      <c r="N47" s="19">
        <v>7015323543</v>
      </c>
      <c r="O47" s="22">
        <v>69550</v>
      </c>
      <c r="P47" s="21">
        <f t="shared" si="0"/>
        <v>4280</v>
      </c>
      <c r="Q47" s="32" t="s">
        <v>107</v>
      </c>
    </row>
    <row r="48" spans="1:17" ht="24" customHeight="1">
      <c r="A48" s="4">
        <v>32</v>
      </c>
      <c r="B48" s="4" t="s">
        <v>14</v>
      </c>
      <c r="C48" s="4">
        <v>30124023</v>
      </c>
      <c r="D48" s="4">
        <v>2500701697</v>
      </c>
      <c r="E48" s="6" t="s">
        <v>84</v>
      </c>
      <c r="F48" s="6" t="s">
        <v>26</v>
      </c>
      <c r="G48" s="4">
        <v>6311310</v>
      </c>
      <c r="H48" s="5">
        <v>2500702777110090</v>
      </c>
      <c r="I48" s="4" t="s">
        <v>16</v>
      </c>
      <c r="J48" s="8">
        <v>73830</v>
      </c>
      <c r="K48" s="8">
        <v>73830</v>
      </c>
      <c r="L48" s="8">
        <v>4280</v>
      </c>
      <c r="M48" s="8">
        <v>4280</v>
      </c>
      <c r="N48" s="19">
        <v>7015323543</v>
      </c>
      <c r="O48" s="22">
        <v>69550</v>
      </c>
      <c r="P48" s="21">
        <f t="shared" si="0"/>
        <v>4280</v>
      </c>
      <c r="Q48" s="32" t="s">
        <v>107</v>
      </c>
    </row>
    <row r="49" spans="1:17" ht="24" customHeight="1">
      <c r="A49" s="4">
        <v>33</v>
      </c>
      <c r="B49" s="4" t="s">
        <v>14</v>
      </c>
      <c r="C49" s="4">
        <v>30124026</v>
      </c>
      <c r="D49" s="4">
        <v>2500701697</v>
      </c>
      <c r="E49" s="6" t="s">
        <v>84</v>
      </c>
      <c r="F49" s="6" t="s">
        <v>26</v>
      </c>
      <c r="G49" s="4">
        <v>6311310</v>
      </c>
      <c r="H49" s="5">
        <v>2500702777110090</v>
      </c>
      <c r="I49" s="4" t="s">
        <v>16</v>
      </c>
      <c r="J49" s="8">
        <v>73830</v>
      </c>
      <c r="K49" s="8">
        <v>73830</v>
      </c>
      <c r="L49" s="8">
        <v>4280</v>
      </c>
      <c r="M49" s="8">
        <v>4280</v>
      </c>
      <c r="N49" s="19">
        <v>7015323543</v>
      </c>
      <c r="O49" s="22">
        <v>69550</v>
      </c>
      <c r="P49" s="21">
        <f t="shared" si="0"/>
        <v>4280</v>
      </c>
      <c r="Q49" s="32" t="s">
        <v>107</v>
      </c>
    </row>
    <row r="50" spans="1:17" ht="24" customHeight="1">
      <c r="A50" s="4">
        <v>34</v>
      </c>
      <c r="B50" s="4" t="s">
        <v>14</v>
      </c>
      <c r="C50" s="4">
        <v>30124028</v>
      </c>
      <c r="D50" s="4">
        <v>2500701697</v>
      </c>
      <c r="E50" s="6" t="s">
        <v>84</v>
      </c>
      <c r="F50" s="6" t="s">
        <v>26</v>
      </c>
      <c r="G50" s="4">
        <v>6311310</v>
      </c>
      <c r="H50" s="5">
        <v>2500702777110090</v>
      </c>
      <c r="I50" s="4" t="s">
        <v>16</v>
      </c>
      <c r="J50" s="8">
        <v>101650</v>
      </c>
      <c r="K50" s="8">
        <v>101650</v>
      </c>
      <c r="L50" s="8">
        <v>32100</v>
      </c>
      <c r="M50" s="8">
        <v>32100</v>
      </c>
      <c r="N50" s="19">
        <v>7015323543</v>
      </c>
      <c r="O50" s="22">
        <v>69550</v>
      </c>
      <c r="P50" s="21">
        <f t="shared" si="0"/>
        <v>32100</v>
      </c>
      <c r="Q50" s="32" t="s">
        <v>107</v>
      </c>
    </row>
    <row r="51" spans="1:17" ht="24" customHeight="1">
      <c r="A51" s="4">
        <v>35</v>
      </c>
      <c r="B51" s="4" t="s">
        <v>14</v>
      </c>
      <c r="C51" s="4">
        <v>30124030</v>
      </c>
      <c r="D51" s="4">
        <v>2500701697</v>
      </c>
      <c r="E51" s="6" t="s">
        <v>84</v>
      </c>
      <c r="F51" s="6" t="s">
        <v>26</v>
      </c>
      <c r="G51" s="4">
        <v>6311310</v>
      </c>
      <c r="H51" s="5">
        <v>2500702777110100</v>
      </c>
      <c r="I51" s="4" t="s">
        <v>16</v>
      </c>
      <c r="J51" s="8">
        <v>101650</v>
      </c>
      <c r="K51" s="8">
        <v>101650</v>
      </c>
      <c r="L51" s="8">
        <v>5350</v>
      </c>
      <c r="M51" s="8">
        <v>5350</v>
      </c>
      <c r="N51" s="19">
        <v>7015323543</v>
      </c>
      <c r="O51" s="22">
        <v>96300</v>
      </c>
      <c r="P51" s="21">
        <f t="shared" si="0"/>
        <v>5350</v>
      </c>
      <c r="Q51" s="32" t="s">
        <v>107</v>
      </c>
    </row>
    <row r="52" spans="1:17" ht="24" customHeight="1">
      <c r="A52" s="4">
        <v>36</v>
      </c>
      <c r="B52" s="4" t="s">
        <v>14</v>
      </c>
      <c r="C52" s="4">
        <v>30124035</v>
      </c>
      <c r="D52" s="4">
        <v>2500701697</v>
      </c>
      <c r="E52" s="6" t="s">
        <v>84</v>
      </c>
      <c r="F52" s="6" t="s">
        <v>26</v>
      </c>
      <c r="G52" s="4">
        <v>6311310</v>
      </c>
      <c r="H52" s="5">
        <v>2500702777110100</v>
      </c>
      <c r="I52" s="4" t="s">
        <v>16</v>
      </c>
      <c r="J52" s="8">
        <v>14980</v>
      </c>
      <c r="K52" s="8">
        <v>14980</v>
      </c>
      <c r="L52" s="8">
        <v>2140</v>
      </c>
      <c r="M52" s="8">
        <v>2140</v>
      </c>
      <c r="N52" s="19">
        <v>7015323543</v>
      </c>
      <c r="O52" s="22">
        <v>12840</v>
      </c>
      <c r="P52" s="21">
        <f t="shared" si="0"/>
        <v>2140</v>
      </c>
      <c r="Q52" s="32" t="s">
        <v>107</v>
      </c>
    </row>
    <row r="53" spans="1:17" ht="24" customHeight="1">
      <c r="A53" s="4">
        <v>37</v>
      </c>
      <c r="B53" s="4" t="s">
        <v>14</v>
      </c>
      <c r="C53" s="4">
        <v>30124039</v>
      </c>
      <c r="D53" s="4">
        <v>2500701697</v>
      </c>
      <c r="E53" s="6" t="s">
        <v>84</v>
      </c>
      <c r="F53" s="6" t="s">
        <v>26</v>
      </c>
      <c r="G53" s="4">
        <v>6311310</v>
      </c>
      <c r="H53" s="5">
        <v>2500702777110100</v>
      </c>
      <c r="I53" s="4" t="s">
        <v>16</v>
      </c>
      <c r="J53" s="8">
        <v>20330</v>
      </c>
      <c r="K53" s="8">
        <v>20330</v>
      </c>
      <c r="L53" s="8">
        <v>3210</v>
      </c>
      <c r="M53" s="8">
        <v>3210</v>
      </c>
      <c r="N53" s="19">
        <v>7015323543</v>
      </c>
      <c r="O53" s="22">
        <v>17120</v>
      </c>
      <c r="P53" s="21">
        <f t="shared" si="0"/>
        <v>3210</v>
      </c>
      <c r="Q53" s="32" t="s">
        <v>107</v>
      </c>
    </row>
    <row r="54" spans="1:17" ht="24" customHeight="1">
      <c r="A54" s="4">
        <v>38</v>
      </c>
      <c r="B54" s="4" t="s">
        <v>14</v>
      </c>
      <c r="C54" s="4">
        <v>30124045</v>
      </c>
      <c r="D54" s="4">
        <v>2500701697</v>
      </c>
      <c r="E54" s="6" t="s">
        <v>84</v>
      </c>
      <c r="F54" s="6" t="s">
        <v>26</v>
      </c>
      <c r="G54" s="4">
        <v>6311310</v>
      </c>
      <c r="H54" s="5">
        <v>2500702777110100</v>
      </c>
      <c r="I54" s="4" t="s">
        <v>16</v>
      </c>
      <c r="J54" s="8">
        <v>40660</v>
      </c>
      <c r="K54" s="8">
        <v>40660</v>
      </c>
      <c r="L54" s="8">
        <v>8560</v>
      </c>
      <c r="M54" s="8">
        <v>8560</v>
      </c>
      <c r="N54" s="19">
        <v>7015323543</v>
      </c>
      <c r="O54" s="22">
        <v>32100</v>
      </c>
      <c r="P54" s="21">
        <f t="shared" si="0"/>
        <v>8560</v>
      </c>
      <c r="Q54" s="32" t="s">
        <v>107</v>
      </c>
    </row>
    <row r="55" spans="1:17" ht="24" customHeight="1">
      <c r="A55" s="4">
        <v>39</v>
      </c>
      <c r="B55" s="4" t="s">
        <v>14</v>
      </c>
      <c r="C55" s="4">
        <v>30124048</v>
      </c>
      <c r="D55" s="4">
        <v>2500701697</v>
      </c>
      <c r="E55" s="6" t="s">
        <v>84</v>
      </c>
      <c r="F55" s="6" t="s">
        <v>26</v>
      </c>
      <c r="G55" s="4">
        <v>6311310</v>
      </c>
      <c r="H55" s="5">
        <v>2500702777110100</v>
      </c>
      <c r="I55" s="4" t="s">
        <v>16</v>
      </c>
      <c r="J55" s="8">
        <v>63130</v>
      </c>
      <c r="K55" s="8">
        <v>63130</v>
      </c>
      <c r="L55" s="8">
        <v>1070</v>
      </c>
      <c r="M55" s="8">
        <v>1070</v>
      </c>
      <c r="N55" s="19">
        <v>7015323543</v>
      </c>
      <c r="O55" s="22">
        <v>62060</v>
      </c>
      <c r="P55" s="21">
        <f t="shared" si="0"/>
        <v>1070</v>
      </c>
      <c r="Q55" s="32" t="s">
        <v>107</v>
      </c>
    </row>
    <row r="56" spans="1:17" ht="24" customHeight="1">
      <c r="A56" s="4">
        <v>40</v>
      </c>
      <c r="B56" s="4" t="s">
        <v>14</v>
      </c>
      <c r="C56" s="4">
        <v>30124052</v>
      </c>
      <c r="D56" s="4">
        <v>2500701697</v>
      </c>
      <c r="E56" s="6" t="s">
        <v>84</v>
      </c>
      <c r="F56" s="6" t="s">
        <v>26</v>
      </c>
      <c r="G56" s="4">
        <v>6311310</v>
      </c>
      <c r="H56" s="5">
        <v>2500702777110100</v>
      </c>
      <c r="I56" s="4" t="s">
        <v>16</v>
      </c>
      <c r="J56" s="8">
        <v>17120</v>
      </c>
      <c r="K56" s="8">
        <v>17120</v>
      </c>
      <c r="L56" s="8">
        <v>2140</v>
      </c>
      <c r="M56" s="8">
        <v>2140</v>
      </c>
      <c r="N56" s="19">
        <v>7015323543</v>
      </c>
      <c r="O56" s="22">
        <v>14980</v>
      </c>
      <c r="P56" s="21">
        <f t="shared" si="0"/>
        <v>2140</v>
      </c>
      <c r="Q56" s="32" t="s">
        <v>107</v>
      </c>
    </row>
    <row r="57" spans="1:16" ht="24" customHeight="1">
      <c r="A57" s="94" t="s">
        <v>109</v>
      </c>
      <c r="B57" s="95"/>
      <c r="C57" s="95"/>
      <c r="D57" s="95"/>
      <c r="E57" s="95"/>
      <c r="F57" s="95"/>
      <c r="G57" s="96"/>
      <c r="H57" s="5"/>
      <c r="I57" s="4"/>
      <c r="J57" s="53">
        <f>SUM(J38:J56)</f>
        <v>5070934</v>
      </c>
      <c r="K57" s="53">
        <f>SUM(K38:K56)</f>
        <v>5070934</v>
      </c>
      <c r="L57" s="53">
        <f>SUM(L38:L56)</f>
        <v>2250934</v>
      </c>
      <c r="M57" s="53">
        <f>SUM(M38:M56)</f>
        <v>2250934</v>
      </c>
      <c r="N57" s="52"/>
      <c r="O57" s="66">
        <f>SUM(O38:O56)</f>
        <v>2820000</v>
      </c>
      <c r="P57" s="66">
        <f>SUM(P38:P56)</f>
        <v>177220</v>
      </c>
    </row>
    <row r="58" spans="1:16" ht="24" customHeight="1">
      <c r="A58" s="39"/>
      <c r="B58" s="39"/>
      <c r="C58" s="39"/>
      <c r="D58" s="39"/>
      <c r="E58" s="40"/>
      <c r="F58" s="40"/>
      <c r="G58" s="39"/>
      <c r="H58" s="41"/>
      <c r="I58" s="39"/>
      <c r="J58" s="42"/>
      <c r="K58" s="42"/>
      <c r="L58" s="42"/>
      <c r="M58" s="42"/>
      <c r="N58" s="29"/>
      <c r="O58" s="45"/>
      <c r="P58" s="46"/>
    </row>
    <row r="59" spans="1:17" ht="24" customHeight="1">
      <c r="A59" s="4">
        <v>41</v>
      </c>
      <c r="B59" s="24" t="s">
        <v>14</v>
      </c>
      <c r="C59" s="23">
        <v>30121332</v>
      </c>
      <c r="D59" s="24">
        <f>VLOOKUP($C59,'[1]สำรอง Confirm รวม 84 รายการ '!$C$8:$E$91,2,FALSE)</f>
        <v>2500700797</v>
      </c>
      <c r="E59" s="25" t="s">
        <v>89</v>
      </c>
      <c r="F59" s="25" t="s">
        <v>90</v>
      </c>
      <c r="G59" s="24">
        <v>6311320</v>
      </c>
      <c r="H59" s="26">
        <v>2500702777410140</v>
      </c>
      <c r="I59" s="24" t="s">
        <v>91</v>
      </c>
      <c r="J59" s="27">
        <v>3029000</v>
      </c>
      <c r="K59" s="8" t="e">
        <f>VLOOKUP(B59,'[2]สำรองเงิน ที่ กค อนุมัติ 73 ราย'!$C$14:$K$86,9,FALSE)</f>
        <v>#N/A</v>
      </c>
      <c r="L59" s="8" t="e">
        <f>VLOOKUP(C59,'[2]สำรองเงิน ที่ กค อนุมัติ 73 ราย'!$C$14:$K$86,9,FALSE)</f>
        <v>#N/A</v>
      </c>
      <c r="M59" s="27">
        <v>3029000</v>
      </c>
      <c r="N59" s="19"/>
      <c r="O59" s="22"/>
      <c r="P59" s="21"/>
      <c r="Q59" s="32" t="s">
        <v>105</v>
      </c>
    </row>
    <row r="60" spans="1:16" ht="24" customHeight="1">
      <c r="A60" s="94" t="s">
        <v>110</v>
      </c>
      <c r="B60" s="95"/>
      <c r="C60" s="95"/>
      <c r="D60" s="95"/>
      <c r="E60" s="95"/>
      <c r="F60" s="95"/>
      <c r="G60" s="96"/>
      <c r="H60" s="26"/>
      <c r="I60" s="24"/>
      <c r="J60" s="53">
        <f>SUM(J59)</f>
        <v>3029000</v>
      </c>
      <c r="K60" s="53">
        <v>0</v>
      </c>
      <c r="L60" s="53">
        <v>0</v>
      </c>
      <c r="M60" s="53">
        <f>SUM(M59)</f>
        <v>3029000</v>
      </c>
      <c r="N60" s="52"/>
      <c r="O60" s="66">
        <f>SUM(O59)</f>
        <v>0</v>
      </c>
      <c r="P60" s="66">
        <f>SUM(P59)</f>
        <v>0</v>
      </c>
    </row>
    <row r="61" spans="1:16" ht="24" customHeight="1">
      <c r="A61" s="39"/>
      <c r="B61" s="39"/>
      <c r="C61" s="39"/>
      <c r="D61" s="39"/>
      <c r="E61" s="40"/>
      <c r="F61" s="40"/>
      <c r="G61" s="39"/>
      <c r="H61" s="41"/>
      <c r="I61" s="39"/>
      <c r="J61" s="42"/>
      <c r="K61" s="42"/>
      <c r="L61" s="42"/>
      <c r="M61" s="42"/>
      <c r="N61" s="29"/>
      <c r="O61" s="45"/>
      <c r="P61" s="46"/>
    </row>
    <row r="62" spans="1:17" ht="24" customHeight="1">
      <c r="A62" s="4">
        <v>42</v>
      </c>
      <c r="B62" s="4" t="s">
        <v>11</v>
      </c>
      <c r="C62" s="4">
        <v>30124575</v>
      </c>
      <c r="D62" s="4">
        <v>2500700429</v>
      </c>
      <c r="E62" s="6" t="s">
        <v>66</v>
      </c>
      <c r="F62" s="6" t="s">
        <v>12</v>
      </c>
      <c r="G62" s="4">
        <v>6311410</v>
      </c>
      <c r="H62" s="5">
        <v>2500702777500000</v>
      </c>
      <c r="I62" s="4" t="s">
        <v>13</v>
      </c>
      <c r="J62" s="8">
        <v>1816722</v>
      </c>
      <c r="K62" s="8">
        <v>1816722</v>
      </c>
      <c r="L62" s="8">
        <v>1816722</v>
      </c>
      <c r="M62" s="8">
        <v>1816722</v>
      </c>
      <c r="N62" s="19"/>
      <c r="O62" s="22"/>
      <c r="P62" s="21"/>
      <c r="Q62" s="32" t="s">
        <v>107</v>
      </c>
    </row>
    <row r="63" spans="1:17" ht="24" customHeight="1">
      <c r="A63" s="4">
        <v>43</v>
      </c>
      <c r="B63" s="24" t="s">
        <v>14</v>
      </c>
      <c r="C63" s="23">
        <v>30129639</v>
      </c>
      <c r="D63" s="24">
        <f>VLOOKUP($C63,'[1]สำรอง Confirm รวม 84 รายการ '!$C$8:$E$91,2,FALSE)</f>
        <v>2500700429</v>
      </c>
      <c r="E63" s="25" t="s">
        <v>66</v>
      </c>
      <c r="F63" s="25" t="s">
        <v>88</v>
      </c>
      <c r="G63" s="24">
        <v>6311310</v>
      </c>
      <c r="H63" s="26">
        <v>2500702777110110</v>
      </c>
      <c r="I63" s="24" t="s">
        <v>13</v>
      </c>
      <c r="J63" s="27">
        <v>5200000</v>
      </c>
      <c r="K63" s="8" t="e">
        <f>VLOOKUP(B63,'[2]สำรองเงิน ที่ กค อนุมัติ 73 ราย'!$C$14:$K$86,9,FALSE)</f>
        <v>#N/A</v>
      </c>
      <c r="L63" s="8" t="e">
        <f>VLOOKUP(C63,'[2]สำรองเงิน ที่ กค อนุมัติ 73 ราย'!$C$14:$K$86,9,FALSE)</f>
        <v>#N/A</v>
      </c>
      <c r="M63" s="27">
        <v>5200000</v>
      </c>
      <c r="N63" s="19"/>
      <c r="O63" s="22"/>
      <c r="P63" s="21"/>
      <c r="Q63" s="32" t="s">
        <v>105</v>
      </c>
    </row>
    <row r="64" spans="1:17" ht="24" customHeight="1">
      <c r="A64" s="4">
        <v>44</v>
      </c>
      <c r="B64" s="24" t="s">
        <v>14</v>
      </c>
      <c r="C64" s="23">
        <v>30129805</v>
      </c>
      <c r="D64" s="24">
        <f>VLOOKUP($C64,'[1]สำรอง Confirm รวม 84 รายการ '!$C$8:$E$91,2,FALSE)</f>
        <v>2500700429</v>
      </c>
      <c r="E64" s="25" t="s">
        <v>66</v>
      </c>
      <c r="F64" s="25" t="s">
        <v>88</v>
      </c>
      <c r="G64" s="24">
        <v>6311320</v>
      </c>
      <c r="H64" s="26">
        <v>2500702777410140</v>
      </c>
      <c r="I64" s="24" t="s">
        <v>13</v>
      </c>
      <c r="J64" s="27">
        <v>7300000</v>
      </c>
      <c r="K64" s="8" t="e">
        <f>VLOOKUP(B64,'[2]สำรองเงิน ที่ กค อนุมัติ 73 ราย'!$C$14:$K$86,9,FALSE)</f>
        <v>#N/A</v>
      </c>
      <c r="L64" s="8" t="e">
        <f>VLOOKUP(C64,'[2]สำรองเงิน ที่ กค อนุมัติ 73 ราย'!$C$14:$K$86,9,FALSE)</f>
        <v>#N/A</v>
      </c>
      <c r="M64" s="27">
        <v>7300000</v>
      </c>
      <c r="N64" s="19"/>
      <c r="O64" s="22"/>
      <c r="P64" s="21"/>
      <c r="Q64" s="32" t="s">
        <v>105</v>
      </c>
    </row>
    <row r="65" spans="1:16" ht="24" customHeight="1">
      <c r="A65" s="94" t="s">
        <v>66</v>
      </c>
      <c r="B65" s="95"/>
      <c r="C65" s="95"/>
      <c r="D65" s="95"/>
      <c r="E65" s="95"/>
      <c r="F65" s="95"/>
      <c r="G65" s="96"/>
      <c r="H65" s="26"/>
      <c r="I65" s="24"/>
      <c r="J65" s="54">
        <f>SUM(J62:J64)</f>
        <v>14316722</v>
      </c>
      <c r="K65" s="54">
        <f>SUM(K62)</f>
        <v>1816722</v>
      </c>
      <c r="L65" s="54">
        <f>SUM(L62)</f>
        <v>1816722</v>
      </c>
      <c r="M65" s="54">
        <f>SUM(M62:M64)</f>
        <v>14316722</v>
      </c>
      <c r="N65" s="52"/>
      <c r="O65" s="66">
        <f>SUM(O62:O64)</f>
        <v>0</v>
      </c>
      <c r="P65" s="66">
        <f>SUM(P62:P64)</f>
        <v>0</v>
      </c>
    </row>
    <row r="66" spans="1:16" ht="24" customHeight="1">
      <c r="A66" s="39"/>
      <c r="B66" s="39"/>
      <c r="C66" s="39"/>
      <c r="D66" s="39"/>
      <c r="E66" s="40"/>
      <c r="F66" s="40"/>
      <c r="G66" s="39"/>
      <c r="H66" s="41"/>
      <c r="I66" s="39"/>
      <c r="J66" s="42"/>
      <c r="K66" s="42"/>
      <c r="L66" s="42"/>
      <c r="M66" s="42"/>
      <c r="N66" s="29"/>
      <c r="O66" s="45"/>
      <c r="P66" s="46"/>
    </row>
    <row r="67" spans="1:17" ht="24" customHeight="1">
      <c r="A67" s="4">
        <v>45</v>
      </c>
      <c r="B67" s="4" t="s">
        <v>14</v>
      </c>
      <c r="C67" s="4">
        <v>30147141</v>
      </c>
      <c r="D67" s="4">
        <v>2500700987</v>
      </c>
      <c r="E67" s="56" t="s">
        <v>79</v>
      </c>
      <c r="F67" s="6" t="s">
        <v>31</v>
      </c>
      <c r="G67" s="4">
        <v>6311310</v>
      </c>
      <c r="H67" s="5">
        <v>2500702777120000</v>
      </c>
      <c r="I67" s="4" t="s">
        <v>16</v>
      </c>
      <c r="J67" s="8">
        <v>1440000000</v>
      </c>
      <c r="K67" s="8">
        <v>1440000000</v>
      </c>
      <c r="L67" s="8">
        <v>1440000000</v>
      </c>
      <c r="M67" s="8">
        <v>1440000000</v>
      </c>
      <c r="N67" s="19"/>
      <c r="O67" s="22"/>
      <c r="P67" s="21"/>
      <c r="Q67" s="32" t="s">
        <v>107</v>
      </c>
    </row>
    <row r="68" spans="1:17" ht="24" customHeight="1">
      <c r="A68" s="4">
        <v>46</v>
      </c>
      <c r="B68" s="4" t="s">
        <v>14</v>
      </c>
      <c r="C68" s="4">
        <v>30147195</v>
      </c>
      <c r="D68" s="4">
        <v>2500700987</v>
      </c>
      <c r="E68" s="6" t="s">
        <v>79</v>
      </c>
      <c r="F68" s="6" t="s">
        <v>32</v>
      </c>
      <c r="G68" s="4">
        <v>6311310</v>
      </c>
      <c r="H68" s="5">
        <v>2500702777120010</v>
      </c>
      <c r="I68" s="4" t="s">
        <v>16</v>
      </c>
      <c r="J68" s="8">
        <v>215821400</v>
      </c>
      <c r="K68" s="8">
        <v>215821400</v>
      </c>
      <c r="L68" s="8">
        <v>215821400</v>
      </c>
      <c r="M68" s="8">
        <v>215821400</v>
      </c>
      <c r="N68" s="19"/>
      <c r="O68" s="22"/>
      <c r="P68" s="21"/>
      <c r="Q68" s="32" t="s">
        <v>107</v>
      </c>
    </row>
    <row r="69" spans="1:17" ht="24" customHeight="1">
      <c r="A69" s="4">
        <v>47</v>
      </c>
      <c r="B69" s="4" t="s">
        <v>14</v>
      </c>
      <c r="C69" s="4">
        <v>30147248</v>
      </c>
      <c r="D69" s="4">
        <v>2500700987</v>
      </c>
      <c r="E69" s="6" t="s">
        <v>79</v>
      </c>
      <c r="F69" s="6" t="s">
        <v>33</v>
      </c>
      <c r="G69" s="4">
        <v>6311310</v>
      </c>
      <c r="H69" s="5">
        <v>2500702753120000</v>
      </c>
      <c r="I69" s="4" t="s">
        <v>16</v>
      </c>
      <c r="J69" s="8">
        <v>809738125</v>
      </c>
      <c r="K69" s="8">
        <v>809738125</v>
      </c>
      <c r="L69" s="8">
        <v>809738125</v>
      </c>
      <c r="M69" s="8">
        <v>809738125</v>
      </c>
      <c r="N69" s="19"/>
      <c r="O69" s="22"/>
      <c r="P69" s="21"/>
      <c r="Q69" s="32" t="s">
        <v>107</v>
      </c>
    </row>
    <row r="70" spans="1:17" ht="24" customHeight="1">
      <c r="A70" s="4">
        <v>48</v>
      </c>
      <c r="B70" s="4" t="s">
        <v>14</v>
      </c>
      <c r="C70" s="4">
        <v>30147052</v>
      </c>
      <c r="D70" s="4">
        <v>2500700987</v>
      </c>
      <c r="E70" s="6" t="s">
        <v>79</v>
      </c>
      <c r="F70" s="6" t="s">
        <v>61</v>
      </c>
      <c r="G70" s="4">
        <v>6311500</v>
      </c>
      <c r="H70" s="5">
        <v>2500701778700000</v>
      </c>
      <c r="I70" s="4" t="s">
        <v>16</v>
      </c>
      <c r="J70" s="8">
        <v>1201900</v>
      </c>
      <c r="K70" s="8">
        <v>1201900</v>
      </c>
      <c r="L70" s="8">
        <v>1201900</v>
      </c>
      <c r="M70" s="8">
        <v>1201900</v>
      </c>
      <c r="N70" s="44"/>
      <c r="O70" s="22"/>
      <c r="P70" s="21"/>
      <c r="Q70" s="32" t="s">
        <v>107</v>
      </c>
    </row>
    <row r="71" spans="1:16" ht="24" customHeight="1">
      <c r="A71" s="97" t="s">
        <v>111</v>
      </c>
      <c r="B71" s="98"/>
      <c r="C71" s="98"/>
      <c r="D71" s="98"/>
      <c r="E71" s="98"/>
      <c r="F71" s="98"/>
      <c r="G71" s="99"/>
      <c r="H71" s="61"/>
      <c r="I71" s="62"/>
      <c r="J71" s="63">
        <f>SUM(J67:J70)</f>
        <v>2466761425</v>
      </c>
      <c r="K71" s="63">
        <f>SUM(K67:K70)</f>
        <v>2466761425</v>
      </c>
      <c r="L71" s="63">
        <f>SUM(L67:L70)</f>
        <v>2466761425</v>
      </c>
      <c r="M71" s="63">
        <f>SUM(M67:M70)</f>
        <v>2466761425</v>
      </c>
      <c r="N71" s="48"/>
      <c r="O71" s="68">
        <f>SUM(O67:O70)</f>
        <v>0</v>
      </c>
      <c r="P71" s="68">
        <f>SUM(P67:P70)</f>
        <v>0</v>
      </c>
    </row>
    <row r="72" spans="1:17" ht="24" customHeight="1">
      <c r="A72" s="4">
        <v>49</v>
      </c>
      <c r="B72" s="4" t="s">
        <v>14</v>
      </c>
      <c r="C72" s="4">
        <v>30156672</v>
      </c>
      <c r="D72" s="4">
        <v>2500701616</v>
      </c>
      <c r="E72" s="56" t="s">
        <v>80</v>
      </c>
      <c r="F72" s="6" t="s">
        <v>43</v>
      </c>
      <c r="G72" s="4">
        <v>6311310</v>
      </c>
      <c r="H72" s="5">
        <v>2500702777110110</v>
      </c>
      <c r="I72" s="4" t="s">
        <v>16</v>
      </c>
      <c r="J72" s="8">
        <v>5200000</v>
      </c>
      <c r="K72" s="8">
        <v>5200000</v>
      </c>
      <c r="L72" s="8">
        <v>5200000</v>
      </c>
      <c r="M72" s="8">
        <v>5200000</v>
      </c>
      <c r="N72" s="67"/>
      <c r="O72" s="22"/>
      <c r="P72" s="21"/>
      <c r="Q72" s="32" t="s">
        <v>107</v>
      </c>
    </row>
    <row r="73" spans="1:17" ht="24" customHeight="1">
      <c r="A73" s="4">
        <v>50</v>
      </c>
      <c r="B73" s="4" t="s">
        <v>14</v>
      </c>
      <c r="C73" s="4">
        <v>30156681</v>
      </c>
      <c r="D73" s="4">
        <v>2500701616</v>
      </c>
      <c r="E73" s="6" t="s">
        <v>80</v>
      </c>
      <c r="F73" s="6" t="s">
        <v>44</v>
      </c>
      <c r="G73" s="4">
        <v>6311310</v>
      </c>
      <c r="H73" s="5">
        <v>2500702777110110</v>
      </c>
      <c r="I73" s="4" t="s">
        <v>16</v>
      </c>
      <c r="J73" s="8">
        <v>3120000</v>
      </c>
      <c r="K73" s="8">
        <v>3120000</v>
      </c>
      <c r="L73" s="8">
        <v>3120000</v>
      </c>
      <c r="M73" s="8">
        <v>3120000</v>
      </c>
      <c r="N73" s="19"/>
      <c r="O73" s="22"/>
      <c r="P73" s="21"/>
      <c r="Q73" s="32" t="s">
        <v>107</v>
      </c>
    </row>
    <row r="74" spans="1:17" ht="24" customHeight="1">
      <c r="A74" s="4">
        <v>51</v>
      </c>
      <c r="B74" s="4" t="s">
        <v>14</v>
      </c>
      <c r="C74" s="4">
        <v>30156683</v>
      </c>
      <c r="D74" s="4">
        <v>2500701616</v>
      </c>
      <c r="E74" s="6" t="s">
        <v>80</v>
      </c>
      <c r="F74" s="6" t="s">
        <v>45</v>
      </c>
      <c r="G74" s="4">
        <v>6311310</v>
      </c>
      <c r="H74" s="5">
        <v>2500702777110110</v>
      </c>
      <c r="I74" s="4" t="s">
        <v>16</v>
      </c>
      <c r="J74" s="8">
        <v>1300000</v>
      </c>
      <c r="K74" s="8">
        <v>1300000</v>
      </c>
      <c r="L74" s="8">
        <v>1300000</v>
      </c>
      <c r="M74" s="8">
        <v>1300000</v>
      </c>
      <c r="N74" s="19"/>
      <c r="O74" s="22"/>
      <c r="P74" s="21"/>
      <c r="Q74" s="32" t="s">
        <v>107</v>
      </c>
    </row>
    <row r="75" spans="1:17" ht="24" customHeight="1">
      <c r="A75" s="4">
        <v>52</v>
      </c>
      <c r="B75" s="4" t="s">
        <v>14</v>
      </c>
      <c r="C75" s="4">
        <v>30156686</v>
      </c>
      <c r="D75" s="4">
        <v>2500701616</v>
      </c>
      <c r="E75" s="6" t="s">
        <v>80</v>
      </c>
      <c r="F75" s="6" t="s">
        <v>44</v>
      </c>
      <c r="G75" s="4">
        <v>6311310</v>
      </c>
      <c r="H75" s="5">
        <v>2500702777110120</v>
      </c>
      <c r="I75" s="4" t="s">
        <v>16</v>
      </c>
      <c r="J75" s="8">
        <v>1300000</v>
      </c>
      <c r="K75" s="8">
        <v>1300000</v>
      </c>
      <c r="L75" s="8">
        <v>1300000</v>
      </c>
      <c r="M75" s="8">
        <v>1300000</v>
      </c>
      <c r="N75" s="19"/>
      <c r="O75" s="22"/>
      <c r="P75" s="21"/>
      <c r="Q75" s="32" t="s">
        <v>107</v>
      </c>
    </row>
    <row r="76" spans="1:17" ht="24" customHeight="1">
      <c r="A76" s="4">
        <v>53</v>
      </c>
      <c r="B76" s="4" t="s">
        <v>14</v>
      </c>
      <c r="C76" s="4">
        <v>30156689</v>
      </c>
      <c r="D76" s="4">
        <v>2500701616</v>
      </c>
      <c r="E76" s="6" t="s">
        <v>80</v>
      </c>
      <c r="F76" s="6" t="s">
        <v>45</v>
      </c>
      <c r="G76" s="4">
        <v>6311310</v>
      </c>
      <c r="H76" s="5">
        <v>2500702777110110</v>
      </c>
      <c r="I76" s="4" t="s">
        <v>16</v>
      </c>
      <c r="J76" s="8">
        <v>1560000</v>
      </c>
      <c r="K76" s="8">
        <v>1560000</v>
      </c>
      <c r="L76" s="8">
        <v>1560000</v>
      </c>
      <c r="M76" s="8">
        <v>1560000</v>
      </c>
      <c r="N76" s="19"/>
      <c r="O76" s="22"/>
      <c r="P76" s="21"/>
      <c r="Q76" s="32" t="s">
        <v>107</v>
      </c>
    </row>
    <row r="77" spans="1:17" ht="24" customHeight="1">
      <c r="A77" s="4">
        <v>54</v>
      </c>
      <c r="B77" s="4" t="s">
        <v>14</v>
      </c>
      <c r="C77" s="4">
        <v>30156694</v>
      </c>
      <c r="D77" s="4">
        <v>2500701616</v>
      </c>
      <c r="E77" s="6" t="s">
        <v>80</v>
      </c>
      <c r="F77" s="6" t="s">
        <v>44</v>
      </c>
      <c r="G77" s="4">
        <v>6311310</v>
      </c>
      <c r="H77" s="5">
        <v>2500702777110110</v>
      </c>
      <c r="I77" s="4" t="s">
        <v>16</v>
      </c>
      <c r="J77" s="8">
        <v>4160000</v>
      </c>
      <c r="K77" s="8">
        <v>4160000</v>
      </c>
      <c r="L77" s="8">
        <v>4160000</v>
      </c>
      <c r="M77" s="8">
        <v>4160000</v>
      </c>
      <c r="N77" s="19"/>
      <c r="O77" s="22"/>
      <c r="P77" s="21"/>
      <c r="Q77" s="32" t="s">
        <v>107</v>
      </c>
    </row>
    <row r="78" spans="1:17" ht="24" customHeight="1">
      <c r="A78" s="4">
        <v>55</v>
      </c>
      <c r="B78" s="4" t="s">
        <v>14</v>
      </c>
      <c r="C78" s="4">
        <v>30156697</v>
      </c>
      <c r="D78" s="4">
        <v>2500701616</v>
      </c>
      <c r="E78" s="6" t="s">
        <v>80</v>
      </c>
      <c r="F78" s="6" t="s">
        <v>45</v>
      </c>
      <c r="G78" s="4">
        <v>6311310</v>
      </c>
      <c r="H78" s="5">
        <v>2500702777110110</v>
      </c>
      <c r="I78" s="4" t="s">
        <v>16</v>
      </c>
      <c r="J78" s="8">
        <v>1560000</v>
      </c>
      <c r="K78" s="8">
        <v>1560000</v>
      </c>
      <c r="L78" s="8">
        <v>1560000</v>
      </c>
      <c r="M78" s="8">
        <v>1560000</v>
      </c>
      <c r="N78" s="19"/>
      <c r="O78" s="22"/>
      <c r="P78" s="21"/>
      <c r="Q78" s="32" t="s">
        <v>107</v>
      </c>
    </row>
    <row r="79" spans="1:17" ht="24" customHeight="1">
      <c r="A79" s="4">
        <v>56</v>
      </c>
      <c r="B79" s="4" t="s">
        <v>14</v>
      </c>
      <c r="C79" s="4">
        <v>30156478</v>
      </c>
      <c r="D79" s="4">
        <v>2500701616</v>
      </c>
      <c r="E79" s="6" t="s">
        <v>80</v>
      </c>
      <c r="F79" s="6" t="s">
        <v>49</v>
      </c>
      <c r="G79" s="4">
        <v>6311320</v>
      </c>
      <c r="H79" s="5">
        <v>2500701778420000</v>
      </c>
      <c r="I79" s="4" t="s">
        <v>16</v>
      </c>
      <c r="J79" s="8">
        <v>96000000</v>
      </c>
      <c r="K79" s="8">
        <v>96000000</v>
      </c>
      <c r="L79" s="8">
        <v>96000000</v>
      </c>
      <c r="M79" s="8">
        <v>96000000</v>
      </c>
      <c r="N79" s="19"/>
      <c r="O79" s="22"/>
      <c r="P79" s="21"/>
      <c r="Q79" s="32" t="s">
        <v>107</v>
      </c>
    </row>
    <row r="80" spans="1:17" ht="24" customHeight="1">
      <c r="A80" s="4">
        <v>57</v>
      </c>
      <c r="B80" s="4" t="s">
        <v>14</v>
      </c>
      <c r="C80" s="4">
        <v>30156494</v>
      </c>
      <c r="D80" s="4">
        <v>2500701616</v>
      </c>
      <c r="E80" s="6" t="s">
        <v>80</v>
      </c>
      <c r="F80" s="6" t="s">
        <v>50</v>
      </c>
      <c r="G80" s="4">
        <v>6311320</v>
      </c>
      <c r="H80" s="5">
        <v>2500701778410000</v>
      </c>
      <c r="I80" s="4" t="s">
        <v>16</v>
      </c>
      <c r="J80" s="8">
        <v>5070000</v>
      </c>
      <c r="K80" s="8">
        <v>5070000</v>
      </c>
      <c r="L80" s="8">
        <v>5070000</v>
      </c>
      <c r="M80" s="8">
        <v>5070000</v>
      </c>
      <c r="N80" s="19"/>
      <c r="O80" s="22"/>
      <c r="P80" s="21"/>
      <c r="Q80" s="32" t="s">
        <v>107</v>
      </c>
    </row>
    <row r="81" spans="1:17" ht="24" customHeight="1">
      <c r="A81" s="4">
        <v>58</v>
      </c>
      <c r="B81" s="4" t="s">
        <v>14</v>
      </c>
      <c r="C81" s="4">
        <v>30156528</v>
      </c>
      <c r="D81" s="4">
        <v>2500701616</v>
      </c>
      <c r="E81" s="6" t="s">
        <v>80</v>
      </c>
      <c r="F81" s="6" t="s">
        <v>51</v>
      </c>
      <c r="G81" s="4">
        <v>6311320</v>
      </c>
      <c r="H81" s="5">
        <v>2500702777420000</v>
      </c>
      <c r="I81" s="4" t="s">
        <v>16</v>
      </c>
      <c r="J81" s="8">
        <v>61500000</v>
      </c>
      <c r="K81" s="8">
        <v>61500000</v>
      </c>
      <c r="L81" s="8">
        <v>61500000</v>
      </c>
      <c r="M81" s="8">
        <v>61500000</v>
      </c>
      <c r="N81" s="19"/>
      <c r="O81" s="22"/>
      <c r="P81" s="21"/>
      <c r="Q81" s="32" t="s">
        <v>106</v>
      </c>
    </row>
    <row r="82" spans="1:17" ht="24" customHeight="1">
      <c r="A82" s="4">
        <v>59</v>
      </c>
      <c r="B82" s="4" t="s">
        <v>14</v>
      </c>
      <c r="C82" s="4">
        <v>30156567</v>
      </c>
      <c r="D82" s="4">
        <v>2500701616</v>
      </c>
      <c r="E82" s="6" t="s">
        <v>80</v>
      </c>
      <c r="F82" s="6" t="s">
        <v>52</v>
      </c>
      <c r="G82" s="4">
        <v>6311320</v>
      </c>
      <c r="H82" s="5">
        <v>2500702777410130</v>
      </c>
      <c r="I82" s="4" t="s">
        <v>16</v>
      </c>
      <c r="J82" s="8">
        <v>1408000</v>
      </c>
      <c r="K82" s="8">
        <v>1408000</v>
      </c>
      <c r="L82" s="8">
        <v>1408000</v>
      </c>
      <c r="M82" s="8">
        <v>1408000</v>
      </c>
      <c r="N82" s="19"/>
      <c r="O82" s="22"/>
      <c r="P82" s="21"/>
      <c r="Q82" s="32" t="s">
        <v>107</v>
      </c>
    </row>
    <row r="83" spans="1:17" ht="24" customHeight="1">
      <c r="A83" s="4">
        <v>60</v>
      </c>
      <c r="B83" s="4" t="s">
        <v>14</v>
      </c>
      <c r="C83" s="4">
        <v>30156584</v>
      </c>
      <c r="D83" s="4">
        <v>2500701616</v>
      </c>
      <c r="E83" s="6" t="s">
        <v>80</v>
      </c>
      <c r="F83" s="6" t="s">
        <v>53</v>
      </c>
      <c r="G83" s="4">
        <v>6311320</v>
      </c>
      <c r="H83" s="5">
        <v>2500702777420000</v>
      </c>
      <c r="I83" s="4" t="s">
        <v>16</v>
      </c>
      <c r="J83" s="8">
        <v>14250000</v>
      </c>
      <c r="K83" s="8">
        <v>14250000</v>
      </c>
      <c r="L83" s="8">
        <v>14250000</v>
      </c>
      <c r="M83" s="8">
        <v>14250000</v>
      </c>
      <c r="N83" s="19"/>
      <c r="O83" s="22"/>
      <c r="P83" s="21"/>
      <c r="Q83" s="32" t="s">
        <v>106</v>
      </c>
    </row>
    <row r="84" spans="1:17" ht="24" customHeight="1">
      <c r="A84" s="4">
        <v>61</v>
      </c>
      <c r="B84" s="4" t="s">
        <v>14</v>
      </c>
      <c r="C84" s="4">
        <v>30156608</v>
      </c>
      <c r="D84" s="4">
        <v>2500701616</v>
      </c>
      <c r="E84" s="6" t="s">
        <v>80</v>
      </c>
      <c r="F84" s="6" t="s">
        <v>54</v>
      </c>
      <c r="G84" s="4">
        <v>6311320</v>
      </c>
      <c r="H84" s="5">
        <v>2500702777420010</v>
      </c>
      <c r="I84" s="4" t="s">
        <v>16</v>
      </c>
      <c r="J84" s="8">
        <v>19800000</v>
      </c>
      <c r="K84" s="8">
        <v>19800000</v>
      </c>
      <c r="L84" s="8">
        <v>19800000</v>
      </c>
      <c r="M84" s="8">
        <v>19800000</v>
      </c>
      <c r="N84" s="19"/>
      <c r="O84" s="22"/>
      <c r="P84" s="21"/>
      <c r="Q84" s="32" t="s">
        <v>107</v>
      </c>
    </row>
    <row r="85" spans="1:17" ht="24" customHeight="1">
      <c r="A85" s="4">
        <v>62</v>
      </c>
      <c r="B85" s="4" t="s">
        <v>14</v>
      </c>
      <c r="C85" s="4">
        <v>30156638</v>
      </c>
      <c r="D85" s="4">
        <v>2500701616</v>
      </c>
      <c r="E85" s="6" t="s">
        <v>80</v>
      </c>
      <c r="F85" s="6" t="s">
        <v>55</v>
      </c>
      <c r="G85" s="4">
        <v>6311320</v>
      </c>
      <c r="H85" s="5">
        <v>2500702777420000</v>
      </c>
      <c r="I85" s="4" t="s">
        <v>16</v>
      </c>
      <c r="J85" s="8">
        <v>24300000</v>
      </c>
      <c r="K85" s="8">
        <v>24300000</v>
      </c>
      <c r="L85" s="8">
        <v>24300000</v>
      </c>
      <c r="M85" s="8">
        <v>24300000</v>
      </c>
      <c r="N85" s="19"/>
      <c r="O85" s="22"/>
      <c r="P85" s="21"/>
      <c r="Q85" s="32" t="s">
        <v>106</v>
      </c>
    </row>
    <row r="86" spans="1:17" ht="24" customHeight="1">
      <c r="A86" s="4">
        <v>63</v>
      </c>
      <c r="B86" s="4" t="s">
        <v>14</v>
      </c>
      <c r="C86" s="4">
        <v>30156674</v>
      </c>
      <c r="D86" s="4">
        <v>2500701616</v>
      </c>
      <c r="E86" s="6" t="s">
        <v>80</v>
      </c>
      <c r="F86" s="6" t="s">
        <v>44</v>
      </c>
      <c r="G86" s="4">
        <v>6311320</v>
      </c>
      <c r="H86" s="5">
        <v>2500702777410140</v>
      </c>
      <c r="I86" s="4" t="s">
        <v>16</v>
      </c>
      <c r="J86" s="8">
        <v>1800000</v>
      </c>
      <c r="K86" s="8">
        <v>1800000</v>
      </c>
      <c r="L86" s="8">
        <v>1800000</v>
      </c>
      <c r="M86" s="8">
        <v>1800000</v>
      </c>
      <c r="N86" s="19"/>
      <c r="O86" s="22"/>
      <c r="P86" s="21"/>
      <c r="Q86" s="32" t="s">
        <v>107</v>
      </c>
    </row>
    <row r="87" spans="1:17" ht="24" customHeight="1">
      <c r="A87" s="4">
        <v>64</v>
      </c>
      <c r="B87" s="4" t="s">
        <v>14</v>
      </c>
      <c r="C87" s="4">
        <v>30156546</v>
      </c>
      <c r="D87" s="4">
        <v>2500701616</v>
      </c>
      <c r="E87" s="6" t="s">
        <v>80</v>
      </c>
      <c r="F87" s="6" t="s">
        <v>63</v>
      </c>
      <c r="G87" s="4">
        <v>6311500</v>
      </c>
      <c r="H87" s="5">
        <v>2500752764700000</v>
      </c>
      <c r="I87" s="4" t="s">
        <v>16</v>
      </c>
      <c r="J87" s="8">
        <v>2000000</v>
      </c>
      <c r="K87" s="8">
        <v>2000000</v>
      </c>
      <c r="L87" s="8">
        <v>2000000</v>
      </c>
      <c r="M87" s="8">
        <v>2000000</v>
      </c>
      <c r="N87" s="19"/>
      <c r="O87" s="22"/>
      <c r="P87" s="21"/>
      <c r="Q87" s="32" t="s">
        <v>107</v>
      </c>
    </row>
    <row r="88" spans="1:17" ht="24" customHeight="1">
      <c r="A88" s="4">
        <v>65</v>
      </c>
      <c r="B88" s="24" t="s">
        <v>14</v>
      </c>
      <c r="C88" s="23">
        <v>30156630</v>
      </c>
      <c r="D88" s="24">
        <f>VLOOKUP($C88,'[1]สำรอง Confirm รวม 84 รายการ '!$C$8:$E$91,2,FALSE)</f>
        <v>2500701616</v>
      </c>
      <c r="E88" s="25" t="s">
        <v>80</v>
      </c>
      <c r="F88" s="25" t="s">
        <v>92</v>
      </c>
      <c r="G88" s="24">
        <v>6310320</v>
      </c>
      <c r="H88" s="26">
        <v>9090957712000060</v>
      </c>
      <c r="I88" s="24" t="s">
        <v>16</v>
      </c>
      <c r="J88" s="27">
        <v>89325000</v>
      </c>
      <c r="K88" s="8" t="e">
        <f>VLOOKUP(B88,'[2]สำรองเงิน ที่ กค อนุมัติ 73 ราย'!$C$14:$K$86,9,FALSE)</f>
        <v>#N/A</v>
      </c>
      <c r="L88" s="8" t="e">
        <f>VLOOKUP(C88,'[2]สำรองเงิน ที่ กค อนุมัติ 73 ราย'!$C$14:$K$86,9,FALSE)</f>
        <v>#N/A</v>
      </c>
      <c r="M88" s="27">
        <v>89325000</v>
      </c>
      <c r="N88" s="19"/>
      <c r="O88" s="22"/>
      <c r="P88" s="21"/>
      <c r="Q88" s="32" t="s">
        <v>105</v>
      </c>
    </row>
    <row r="89" spans="1:17" ht="24" customHeight="1">
      <c r="A89" s="4">
        <v>66</v>
      </c>
      <c r="B89" s="24" t="s">
        <v>14</v>
      </c>
      <c r="C89" s="23">
        <v>30156211</v>
      </c>
      <c r="D89" s="24">
        <f>VLOOKUP($C89,'[1]สำรอง Confirm รวม 84 รายการ '!$C$8:$E$91,2,FALSE)</f>
        <v>2500701616</v>
      </c>
      <c r="E89" s="25" t="s">
        <v>80</v>
      </c>
      <c r="F89" s="25" t="s">
        <v>93</v>
      </c>
      <c r="G89" s="24">
        <v>6311200</v>
      </c>
      <c r="H89" s="26">
        <v>2500702777000000</v>
      </c>
      <c r="I89" s="24" t="s">
        <v>16</v>
      </c>
      <c r="J89" s="27">
        <v>1179000</v>
      </c>
      <c r="K89" s="8" t="e">
        <f>VLOOKUP(B89,'[2]สำรองเงิน ที่ กค อนุมัติ 73 ราย'!$C$14:$K$86,9,FALSE)</f>
        <v>#N/A</v>
      </c>
      <c r="L89" s="8" t="e">
        <f>VLOOKUP(C89,'[2]สำรองเงิน ที่ กค อนุมัติ 73 ราย'!$C$14:$K$86,9,FALSE)</f>
        <v>#N/A</v>
      </c>
      <c r="M89" s="27">
        <v>1179000</v>
      </c>
      <c r="N89" s="19"/>
      <c r="O89" s="22"/>
      <c r="P89" s="21"/>
      <c r="Q89" s="32" t="s">
        <v>105</v>
      </c>
    </row>
    <row r="90" spans="1:17" ht="24" customHeight="1">
      <c r="A90" s="4">
        <v>67</v>
      </c>
      <c r="B90" s="24" t="s">
        <v>14</v>
      </c>
      <c r="C90" s="23">
        <v>30156559</v>
      </c>
      <c r="D90" s="24">
        <f>VLOOKUP($C90,'[1]สำรอง Confirm รวม 84 รายการ '!$C$8:$E$91,2,FALSE)</f>
        <v>2500701616</v>
      </c>
      <c r="E90" s="25" t="s">
        <v>80</v>
      </c>
      <c r="F90" s="25" t="s">
        <v>94</v>
      </c>
      <c r="G90" s="24">
        <v>6311320</v>
      </c>
      <c r="H90" s="26">
        <v>2500752764420010</v>
      </c>
      <c r="I90" s="24" t="s">
        <v>16</v>
      </c>
      <c r="J90" s="27">
        <v>60300000</v>
      </c>
      <c r="K90" s="8" t="e">
        <f>VLOOKUP(B90,'[2]สำรองเงิน ที่ กค อนุมัติ 73 ราย'!$C$14:$K$86,9,FALSE)</f>
        <v>#N/A</v>
      </c>
      <c r="L90" s="8" t="e">
        <f>VLOOKUP(C90,'[2]สำรองเงิน ที่ กค อนุมัติ 73 ราย'!$C$14:$K$86,9,FALSE)</f>
        <v>#N/A</v>
      </c>
      <c r="M90" s="27">
        <v>60300000</v>
      </c>
      <c r="N90" s="19"/>
      <c r="O90" s="22"/>
      <c r="P90" s="21"/>
      <c r="Q90" s="32" t="s">
        <v>105</v>
      </c>
    </row>
    <row r="91" spans="1:16" ht="24" customHeight="1">
      <c r="A91" s="97" t="s">
        <v>112</v>
      </c>
      <c r="B91" s="98"/>
      <c r="C91" s="98"/>
      <c r="D91" s="98"/>
      <c r="E91" s="98"/>
      <c r="F91" s="98"/>
      <c r="G91" s="99"/>
      <c r="H91" s="61"/>
      <c r="I91" s="62"/>
      <c r="J91" s="63">
        <f>SUM(J72:J90)</f>
        <v>395132000</v>
      </c>
      <c r="K91" s="63">
        <f>SUM(K72:K87)</f>
        <v>244328000</v>
      </c>
      <c r="L91" s="63">
        <f>SUM(L72:L87)</f>
        <v>244328000</v>
      </c>
      <c r="M91" s="63">
        <f>SUM(M72:M90)</f>
        <v>395132000</v>
      </c>
      <c r="N91" s="48"/>
      <c r="O91" s="68">
        <f>SUM(O72:O90)</f>
        <v>0</v>
      </c>
      <c r="P91" s="68">
        <f>SUM(P72:P90)</f>
        <v>0</v>
      </c>
    </row>
    <row r="92" spans="1:17" ht="24" customHeight="1">
      <c r="A92" s="4">
        <v>68</v>
      </c>
      <c r="B92" s="4" t="s">
        <v>14</v>
      </c>
      <c r="C92" s="4">
        <v>30147099</v>
      </c>
      <c r="D92" s="4">
        <v>2500701617</v>
      </c>
      <c r="E92" s="56" t="s">
        <v>81</v>
      </c>
      <c r="F92" s="6" t="s">
        <v>21</v>
      </c>
      <c r="G92" s="4">
        <v>6311200</v>
      </c>
      <c r="H92" s="5">
        <v>2500702777000000</v>
      </c>
      <c r="I92" s="4" t="s">
        <v>16</v>
      </c>
      <c r="J92" s="8">
        <v>9662730</v>
      </c>
      <c r="K92" s="8">
        <v>9662730</v>
      </c>
      <c r="L92" s="8">
        <v>9662730</v>
      </c>
      <c r="M92" s="8">
        <v>9662730</v>
      </c>
      <c r="N92" s="19"/>
      <c r="O92" s="22"/>
      <c r="P92" s="21"/>
      <c r="Q92" s="32" t="s">
        <v>106</v>
      </c>
    </row>
    <row r="93" spans="1:17" ht="24" customHeight="1">
      <c r="A93" s="4">
        <v>69</v>
      </c>
      <c r="B93" s="4" t="s">
        <v>14</v>
      </c>
      <c r="C93" s="4">
        <v>30151391</v>
      </c>
      <c r="D93" s="4">
        <v>2500701617</v>
      </c>
      <c r="E93" s="6" t="s">
        <v>81</v>
      </c>
      <c r="F93" s="6" t="s">
        <v>35</v>
      </c>
      <c r="G93" s="4">
        <v>6311310</v>
      </c>
      <c r="H93" s="5">
        <v>2500702753110000</v>
      </c>
      <c r="I93" s="4" t="s">
        <v>16</v>
      </c>
      <c r="J93" s="8">
        <v>144832500</v>
      </c>
      <c r="K93" s="8">
        <v>144832500</v>
      </c>
      <c r="L93" s="8">
        <v>144832500</v>
      </c>
      <c r="M93" s="8">
        <v>144832500</v>
      </c>
      <c r="N93" s="19"/>
      <c r="O93" s="22"/>
      <c r="P93" s="21"/>
      <c r="Q93" s="32" t="s">
        <v>107</v>
      </c>
    </row>
    <row r="94" spans="1:17" ht="24" customHeight="1">
      <c r="A94" s="4">
        <v>70</v>
      </c>
      <c r="B94" s="4" t="s">
        <v>14</v>
      </c>
      <c r="C94" s="4">
        <v>30151415</v>
      </c>
      <c r="D94" s="4">
        <v>2500701617</v>
      </c>
      <c r="E94" s="6" t="s">
        <v>81</v>
      </c>
      <c r="F94" s="6" t="s">
        <v>36</v>
      </c>
      <c r="G94" s="4">
        <v>6311310</v>
      </c>
      <c r="H94" s="5">
        <v>2500702753110000</v>
      </c>
      <c r="I94" s="4" t="s">
        <v>16</v>
      </c>
      <c r="J94" s="8">
        <v>35670000</v>
      </c>
      <c r="K94" s="8">
        <v>35670000</v>
      </c>
      <c r="L94" s="8">
        <v>35670000</v>
      </c>
      <c r="M94" s="8">
        <v>35670000</v>
      </c>
      <c r="N94" s="19"/>
      <c r="O94" s="22"/>
      <c r="P94" s="21"/>
      <c r="Q94" s="32" t="s">
        <v>107</v>
      </c>
    </row>
    <row r="95" spans="1:17" ht="24" customHeight="1">
      <c r="A95" s="4">
        <v>71</v>
      </c>
      <c r="B95" s="4" t="s">
        <v>14</v>
      </c>
      <c r="C95" s="4">
        <v>30151625</v>
      </c>
      <c r="D95" s="4">
        <v>2500701617</v>
      </c>
      <c r="E95" s="6" t="s">
        <v>81</v>
      </c>
      <c r="F95" s="6" t="s">
        <v>37</v>
      </c>
      <c r="G95" s="4">
        <v>6311310</v>
      </c>
      <c r="H95" s="5">
        <v>2500702753120000</v>
      </c>
      <c r="I95" s="4" t="s">
        <v>16</v>
      </c>
      <c r="J95" s="8">
        <v>58800000</v>
      </c>
      <c r="K95" s="8">
        <v>58800000</v>
      </c>
      <c r="L95" s="8">
        <v>58800000</v>
      </c>
      <c r="M95" s="8">
        <v>58800000</v>
      </c>
      <c r="N95" s="19"/>
      <c r="O95" s="22"/>
      <c r="P95" s="21"/>
      <c r="Q95" s="32" t="s">
        <v>106</v>
      </c>
    </row>
    <row r="96" spans="1:17" ht="24" customHeight="1">
      <c r="A96" s="4">
        <v>72</v>
      </c>
      <c r="B96" s="4" t="s">
        <v>14</v>
      </c>
      <c r="C96" s="4">
        <v>30151632</v>
      </c>
      <c r="D96" s="4">
        <v>2500701617</v>
      </c>
      <c r="E96" s="6" t="s">
        <v>81</v>
      </c>
      <c r="F96" s="6" t="s">
        <v>38</v>
      </c>
      <c r="G96" s="4">
        <v>6311310</v>
      </c>
      <c r="H96" s="5">
        <v>2500702777110150</v>
      </c>
      <c r="I96" s="4" t="s">
        <v>16</v>
      </c>
      <c r="J96" s="8">
        <v>2448000</v>
      </c>
      <c r="K96" s="8">
        <v>2448000</v>
      </c>
      <c r="L96" s="8">
        <v>2448000</v>
      </c>
      <c r="M96" s="8">
        <v>2448000</v>
      </c>
      <c r="N96" s="19"/>
      <c r="O96" s="22"/>
      <c r="P96" s="21"/>
      <c r="Q96" s="32" t="s">
        <v>107</v>
      </c>
    </row>
    <row r="97" spans="1:17" ht="24" customHeight="1">
      <c r="A97" s="4">
        <v>73</v>
      </c>
      <c r="B97" s="4" t="s">
        <v>14</v>
      </c>
      <c r="C97" s="4">
        <v>30151691</v>
      </c>
      <c r="D97" s="4">
        <v>2500701617</v>
      </c>
      <c r="E97" s="6" t="s">
        <v>81</v>
      </c>
      <c r="F97" s="6" t="s">
        <v>39</v>
      </c>
      <c r="G97" s="4">
        <v>6311310</v>
      </c>
      <c r="H97" s="5">
        <v>2500702753120010</v>
      </c>
      <c r="I97" s="4" t="s">
        <v>16</v>
      </c>
      <c r="J97" s="8">
        <v>59127600</v>
      </c>
      <c r="K97" s="8">
        <v>59127600</v>
      </c>
      <c r="L97" s="8">
        <v>59127600</v>
      </c>
      <c r="M97" s="8">
        <v>59127600</v>
      </c>
      <c r="N97" s="19"/>
      <c r="O97" s="22"/>
      <c r="P97" s="21"/>
      <c r="Q97" s="32" t="s">
        <v>107</v>
      </c>
    </row>
    <row r="98" spans="1:17" ht="24" customHeight="1">
      <c r="A98" s="4">
        <v>74</v>
      </c>
      <c r="B98" s="4" t="s">
        <v>14</v>
      </c>
      <c r="C98" s="4">
        <v>30151697</v>
      </c>
      <c r="D98" s="4">
        <v>2500701617</v>
      </c>
      <c r="E98" s="6" t="s">
        <v>81</v>
      </c>
      <c r="F98" s="6" t="s">
        <v>39</v>
      </c>
      <c r="G98" s="4">
        <v>6311310</v>
      </c>
      <c r="H98" s="5">
        <v>2500702753120000</v>
      </c>
      <c r="I98" s="4" t="s">
        <v>16</v>
      </c>
      <c r="J98" s="8">
        <v>3324500</v>
      </c>
      <c r="K98" s="8">
        <v>3324500</v>
      </c>
      <c r="L98" s="8">
        <v>3324500</v>
      </c>
      <c r="M98" s="8">
        <v>3324500</v>
      </c>
      <c r="N98" s="19"/>
      <c r="O98" s="22"/>
      <c r="P98" s="21"/>
      <c r="Q98" s="32" t="s">
        <v>107</v>
      </c>
    </row>
    <row r="99" spans="1:17" ht="24" customHeight="1">
      <c r="A99" s="4">
        <v>75</v>
      </c>
      <c r="B99" s="4" t="s">
        <v>14</v>
      </c>
      <c r="C99" s="24">
        <v>30155258</v>
      </c>
      <c r="D99" s="4">
        <v>2500701617</v>
      </c>
      <c r="E99" s="6" t="s">
        <v>81</v>
      </c>
      <c r="F99" s="6" t="s">
        <v>42</v>
      </c>
      <c r="G99" s="4">
        <v>6311310</v>
      </c>
      <c r="H99" s="5">
        <v>2500702753120010</v>
      </c>
      <c r="I99" s="4" t="s">
        <v>16</v>
      </c>
      <c r="J99" s="27">
        <v>1602834.4</v>
      </c>
      <c r="K99" s="27">
        <v>1602834.4</v>
      </c>
      <c r="L99" s="70">
        <v>0</v>
      </c>
      <c r="M99" s="9">
        <v>0</v>
      </c>
      <c r="N99" s="19"/>
      <c r="O99" s="22">
        <v>1602834.4</v>
      </c>
      <c r="P99" s="21" t="s">
        <v>100</v>
      </c>
      <c r="Q99" s="32" t="s">
        <v>107</v>
      </c>
    </row>
    <row r="100" spans="1:17" ht="24" customHeight="1">
      <c r="A100" s="4">
        <v>76</v>
      </c>
      <c r="B100" s="4" t="s">
        <v>14</v>
      </c>
      <c r="C100" s="24">
        <v>30155285</v>
      </c>
      <c r="D100" s="4">
        <v>2500701617</v>
      </c>
      <c r="E100" s="6" t="s">
        <v>81</v>
      </c>
      <c r="F100" s="6" t="s">
        <v>42</v>
      </c>
      <c r="G100" s="4">
        <v>6311310</v>
      </c>
      <c r="H100" s="5">
        <v>2500702753120010</v>
      </c>
      <c r="I100" s="4" t="s">
        <v>16</v>
      </c>
      <c r="J100" s="27">
        <v>2593665.6</v>
      </c>
      <c r="K100" s="27">
        <v>2593665.6</v>
      </c>
      <c r="L100" s="70">
        <v>0</v>
      </c>
      <c r="M100" s="9">
        <v>0</v>
      </c>
      <c r="N100" s="19"/>
      <c r="O100" s="22">
        <v>2593665.6</v>
      </c>
      <c r="P100" s="21" t="s">
        <v>100</v>
      </c>
      <c r="Q100" s="32" t="s">
        <v>107</v>
      </c>
    </row>
    <row r="101" spans="1:17" ht="24" customHeight="1">
      <c r="A101" s="4">
        <v>77</v>
      </c>
      <c r="B101" s="24" t="s">
        <v>14</v>
      </c>
      <c r="C101" s="23">
        <v>30152388</v>
      </c>
      <c r="D101" s="24">
        <f>VLOOKUP($C101,'[1]สำรอง Confirm รวม 84 รายการ '!$C$8:$E$91,2,FALSE)</f>
        <v>2500701617</v>
      </c>
      <c r="E101" s="25" t="s">
        <v>81</v>
      </c>
      <c r="F101" s="25" t="s">
        <v>95</v>
      </c>
      <c r="G101" s="24">
        <v>6311200</v>
      </c>
      <c r="H101" s="26">
        <v>2500701778000000</v>
      </c>
      <c r="I101" s="24" t="s">
        <v>16</v>
      </c>
      <c r="J101" s="27">
        <v>5000000</v>
      </c>
      <c r="K101" s="8" t="e">
        <f>VLOOKUP(B101,'[2]สำรองเงิน ที่ กค อนุมัติ 73 ราย'!$C$14:$K$86,9,FALSE)</f>
        <v>#N/A</v>
      </c>
      <c r="L101" s="8" t="e">
        <f>VLOOKUP(C101,'[2]สำรองเงิน ที่ กค อนุมัติ 73 ราย'!$C$14:$K$86,9,FALSE)</f>
        <v>#N/A</v>
      </c>
      <c r="M101" s="27">
        <v>5000000</v>
      </c>
      <c r="N101" s="19"/>
      <c r="O101" s="22"/>
      <c r="P101" s="21"/>
      <c r="Q101" s="32" t="s">
        <v>105</v>
      </c>
    </row>
    <row r="102" spans="1:17" ht="24" customHeight="1">
      <c r="A102" s="4">
        <v>78</v>
      </c>
      <c r="B102" s="24" t="s">
        <v>14</v>
      </c>
      <c r="C102" s="23">
        <v>30152395</v>
      </c>
      <c r="D102" s="24">
        <f>VLOOKUP($C102,'[1]สำรอง Confirm รวม 84 รายการ '!$C$8:$E$91,2,FALSE)</f>
        <v>2500701617</v>
      </c>
      <c r="E102" s="25" t="s">
        <v>81</v>
      </c>
      <c r="F102" s="25" t="s">
        <v>95</v>
      </c>
      <c r="G102" s="24">
        <v>6311200</v>
      </c>
      <c r="H102" s="26">
        <v>2500702777000000</v>
      </c>
      <c r="I102" s="24" t="s">
        <v>16</v>
      </c>
      <c r="J102" s="27">
        <v>3490600</v>
      </c>
      <c r="K102" s="8" t="e">
        <f>VLOOKUP(B102,'[2]สำรองเงิน ที่ กค อนุมัติ 73 ราย'!$C$14:$K$86,9,FALSE)</f>
        <v>#N/A</v>
      </c>
      <c r="L102" s="8" t="e">
        <f>VLOOKUP(C102,'[2]สำรองเงิน ที่ กค อนุมัติ 73 ราย'!$C$14:$K$86,9,FALSE)</f>
        <v>#N/A</v>
      </c>
      <c r="M102" s="27">
        <v>3490600</v>
      </c>
      <c r="N102" s="19"/>
      <c r="O102" s="22"/>
      <c r="P102" s="21"/>
      <c r="Q102" s="32" t="s">
        <v>105</v>
      </c>
    </row>
    <row r="103" spans="1:17" ht="24" customHeight="1">
      <c r="A103" s="4">
        <v>79</v>
      </c>
      <c r="B103" s="24" t="s">
        <v>14</v>
      </c>
      <c r="C103" s="23">
        <v>30151604</v>
      </c>
      <c r="D103" s="24">
        <f>VLOOKUP($C103,'[1]สำรอง Confirm รวม 84 รายการ '!$C$8:$E$91,2,FALSE)</f>
        <v>2500701617</v>
      </c>
      <c r="E103" s="25" t="s">
        <v>81</v>
      </c>
      <c r="F103" s="25" t="s">
        <v>96</v>
      </c>
      <c r="G103" s="24">
        <v>6311310</v>
      </c>
      <c r="H103" s="26">
        <v>2500702753110020</v>
      </c>
      <c r="I103" s="24" t="s">
        <v>16</v>
      </c>
      <c r="J103" s="27">
        <v>7920000</v>
      </c>
      <c r="K103" s="8" t="e">
        <f>VLOOKUP(B103,'[2]สำรองเงิน ที่ กค อนุมัติ 73 ราย'!$C$14:$K$86,9,FALSE)</f>
        <v>#N/A</v>
      </c>
      <c r="L103" s="8" t="e">
        <f>VLOOKUP(C103,'[2]สำรองเงิน ที่ กค อนุมัติ 73 ราย'!$C$14:$K$86,9,FALSE)</f>
        <v>#N/A</v>
      </c>
      <c r="M103" s="27">
        <v>7920000</v>
      </c>
      <c r="N103" s="19"/>
      <c r="O103" s="22"/>
      <c r="P103" s="21"/>
      <c r="Q103" s="32" t="s">
        <v>105</v>
      </c>
    </row>
    <row r="104" spans="1:17" ht="24" customHeight="1">
      <c r="A104" s="4">
        <v>80</v>
      </c>
      <c r="B104" s="24" t="s">
        <v>14</v>
      </c>
      <c r="C104" s="23">
        <v>30151639</v>
      </c>
      <c r="D104" s="24">
        <f>VLOOKUP($C104,'[1]สำรอง Confirm รวม 84 รายการ '!$C$8:$E$91,2,FALSE)</f>
        <v>2500701617</v>
      </c>
      <c r="E104" s="25" t="s">
        <v>81</v>
      </c>
      <c r="F104" s="25" t="s">
        <v>97</v>
      </c>
      <c r="G104" s="24">
        <v>6311310</v>
      </c>
      <c r="H104" s="26">
        <v>2500713702120020</v>
      </c>
      <c r="I104" s="24" t="s">
        <v>16</v>
      </c>
      <c r="J104" s="27">
        <v>6018000</v>
      </c>
      <c r="K104" s="8" t="e">
        <f>VLOOKUP(B104,'[2]สำรองเงิน ที่ กค อนุมัติ 73 ราย'!$C$14:$K$86,9,FALSE)</f>
        <v>#N/A</v>
      </c>
      <c r="L104" s="8" t="e">
        <f>VLOOKUP(C104,'[2]สำรองเงิน ที่ กค อนุมัติ 73 ราย'!$C$14:$K$86,9,FALSE)</f>
        <v>#N/A</v>
      </c>
      <c r="M104" s="27">
        <v>6018000</v>
      </c>
      <c r="N104" s="19"/>
      <c r="O104" s="22"/>
      <c r="P104" s="21"/>
      <c r="Q104" s="32" t="s">
        <v>105</v>
      </c>
    </row>
    <row r="105" spans="1:16" ht="24" customHeight="1">
      <c r="A105" s="97" t="s">
        <v>113</v>
      </c>
      <c r="B105" s="98"/>
      <c r="C105" s="98"/>
      <c r="D105" s="98"/>
      <c r="E105" s="98"/>
      <c r="F105" s="98"/>
      <c r="G105" s="99"/>
      <c r="H105" s="61"/>
      <c r="I105" s="62"/>
      <c r="J105" s="63">
        <f>SUM(J92:J104)</f>
        <v>340490430</v>
      </c>
      <c r="K105" s="63">
        <f>SUM(K92:K100)</f>
        <v>318061830</v>
      </c>
      <c r="L105" s="63">
        <f>SUM(L92:L100)</f>
        <v>313865330</v>
      </c>
      <c r="M105" s="63">
        <f>SUM(M92:M104)</f>
        <v>336293930</v>
      </c>
      <c r="N105" s="48"/>
      <c r="O105" s="68">
        <f>SUM(O92:O104)</f>
        <v>4196500</v>
      </c>
      <c r="P105" s="68">
        <f>SUM(P92:P104)</f>
        <v>0</v>
      </c>
    </row>
    <row r="106" spans="1:16" ht="24" customHeight="1">
      <c r="A106" s="94" t="s">
        <v>114</v>
      </c>
      <c r="B106" s="95"/>
      <c r="C106" s="95"/>
      <c r="D106" s="95"/>
      <c r="E106" s="95"/>
      <c r="F106" s="95"/>
      <c r="G106" s="96"/>
      <c r="H106" s="26"/>
      <c r="I106" s="24"/>
      <c r="J106" s="55">
        <f>SUM(J71+J91+J105)</f>
        <v>3202383855</v>
      </c>
      <c r="K106" s="55">
        <f>SUM(K71+K91+K105)</f>
        <v>3029151255</v>
      </c>
      <c r="L106" s="55">
        <f>SUM(L71+L91+L105)</f>
        <v>3024954755</v>
      </c>
      <c r="M106" s="55">
        <f>SUM(M71+M91+M105)</f>
        <v>3198187355</v>
      </c>
      <c r="N106" s="47"/>
      <c r="O106" s="66">
        <f>SUM(O71+O91+O105)</f>
        <v>4196500</v>
      </c>
      <c r="P106" s="66">
        <f>SUM(P100:P105)</f>
        <v>0</v>
      </c>
    </row>
    <row r="107" spans="1:17" ht="24" customHeight="1">
      <c r="A107" s="4">
        <v>81</v>
      </c>
      <c r="B107" s="4" t="s">
        <v>14</v>
      </c>
      <c r="C107" s="4">
        <v>30152460</v>
      </c>
      <c r="D107" s="4">
        <v>2500701597</v>
      </c>
      <c r="E107" s="6" t="s">
        <v>82</v>
      </c>
      <c r="F107" s="6" t="s">
        <v>22</v>
      </c>
      <c r="G107" s="4">
        <v>6311200</v>
      </c>
      <c r="H107" s="5">
        <v>2500701778000000</v>
      </c>
      <c r="I107" s="4" t="s">
        <v>16</v>
      </c>
      <c r="J107" s="8">
        <v>2742500</v>
      </c>
      <c r="K107" s="8">
        <v>2742500</v>
      </c>
      <c r="L107" s="9">
        <v>0</v>
      </c>
      <c r="M107" s="9">
        <v>0</v>
      </c>
      <c r="N107" s="19">
        <v>7015301949</v>
      </c>
      <c r="O107" s="22">
        <v>2742500</v>
      </c>
      <c r="P107" s="21">
        <f>SUM(J107-O107)</f>
        <v>0</v>
      </c>
      <c r="Q107" s="32" t="s">
        <v>107</v>
      </c>
    </row>
    <row r="108" spans="1:17" ht="24" customHeight="1">
      <c r="A108" s="4">
        <v>82</v>
      </c>
      <c r="B108" s="4" t="s">
        <v>14</v>
      </c>
      <c r="C108" s="4">
        <v>30152268</v>
      </c>
      <c r="D108" s="4">
        <v>2500701597</v>
      </c>
      <c r="E108" s="6" t="s">
        <v>82</v>
      </c>
      <c r="F108" s="6" t="s">
        <v>40</v>
      </c>
      <c r="G108" s="4">
        <v>6311310</v>
      </c>
      <c r="H108" s="5">
        <v>2500702777110190</v>
      </c>
      <c r="I108" s="4" t="s">
        <v>16</v>
      </c>
      <c r="J108" s="8">
        <v>13107500</v>
      </c>
      <c r="K108" s="8">
        <v>13107500</v>
      </c>
      <c r="L108" s="9">
        <v>0</v>
      </c>
      <c r="M108" s="9">
        <v>0</v>
      </c>
      <c r="N108" s="19">
        <v>7015317438</v>
      </c>
      <c r="O108" s="22">
        <v>13107500</v>
      </c>
      <c r="P108" s="21">
        <f>SUM(J108-O108)</f>
        <v>0</v>
      </c>
      <c r="Q108" s="32" t="s">
        <v>107</v>
      </c>
    </row>
    <row r="109" spans="1:17" ht="24" customHeight="1">
      <c r="A109" s="4">
        <v>83</v>
      </c>
      <c r="B109" s="4" t="s">
        <v>14</v>
      </c>
      <c r="C109" s="4">
        <v>30152280</v>
      </c>
      <c r="D109" s="4">
        <v>2500701597</v>
      </c>
      <c r="E109" s="6" t="s">
        <v>82</v>
      </c>
      <c r="F109" s="6" t="s">
        <v>41</v>
      </c>
      <c r="G109" s="4">
        <v>6311310</v>
      </c>
      <c r="H109" s="5">
        <v>2500702777110200</v>
      </c>
      <c r="I109" s="4" t="s">
        <v>16</v>
      </c>
      <c r="J109" s="8">
        <v>1926000</v>
      </c>
      <c r="K109" s="8">
        <v>1926000</v>
      </c>
      <c r="L109" s="9">
        <v>0</v>
      </c>
      <c r="M109" s="9">
        <v>0</v>
      </c>
      <c r="N109" s="19">
        <v>7015317438</v>
      </c>
      <c r="O109" s="22">
        <v>1926000</v>
      </c>
      <c r="P109" s="21">
        <f>SUM(J109-O109)</f>
        <v>0</v>
      </c>
      <c r="Q109" s="32" t="s">
        <v>107</v>
      </c>
    </row>
    <row r="110" spans="1:16" ht="24" customHeight="1">
      <c r="A110" s="94" t="s">
        <v>115</v>
      </c>
      <c r="B110" s="95"/>
      <c r="C110" s="95"/>
      <c r="D110" s="95"/>
      <c r="E110" s="95"/>
      <c r="F110" s="95"/>
      <c r="G110" s="96"/>
      <c r="H110" s="5"/>
      <c r="I110" s="4"/>
      <c r="J110" s="54">
        <f>SUM(J107:J109)</f>
        <v>17776000</v>
      </c>
      <c r="K110" s="54">
        <f>SUM(K107:K109)</f>
        <v>17776000</v>
      </c>
      <c r="L110" s="54">
        <f>SUM(L107:L109)</f>
        <v>0</v>
      </c>
      <c r="M110" s="54">
        <f>SUM(M107:M109)</f>
        <v>0</v>
      </c>
      <c r="N110" s="52"/>
      <c r="O110" s="66">
        <f>SUM(O107:O109)</f>
        <v>17776000</v>
      </c>
      <c r="P110" s="66">
        <f>SUM(P107:P109)</f>
        <v>0</v>
      </c>
    </row>
    <row r="111" spans="1:16" ht="24" customHeight="1">
      <c r="A111" s="39"/>
      <c r="B111" s="39"/>
      <c r="C111" s="39"/>
      <c r="D111" s="39"/>
      <c r="E111" s="40"/>
      <c r="F111" s="40"/>
      <c r="G111" s="39"/>
      <c r="H111" s="41"/>
      <c r="I111" s="39"/>
      <c r="J111" s="42"/>
      <c r="K111" s="42"/>
      <c r="L111" s="57"/>
      <c r="M111" s="57"/>
      <c r="N111" s="29"/>
      <c r="O111" s="45"/>
      <c r="P111" s="46"/>
    </row>
    <row r="112" spans="1:17" ht="24" customHeight="1">
      <c r="A112" s="4">
        <v>84</v>
      </c>
      <c r="B112" s="4" t="s">
        <v>14</v>
      </c>
      <c r="C112" s="4">
        <v>30147293</v>
      </c>
      <c r="D112" s="4">
        <v>2500700084</v>
      </c>
      <c r="E112" s="6" t="s">
        <v>78</v>
      </c>
      <c r="F112" s="6" t="s">
        <v>34</v>
      </c>
      <c r="G112" s="4">
        <v>6311310</v>
      </c>
      <c r="H112" s="5">
        <v>2500702777110000</v>
      </c>
      <c r="I112" s="4" t="s">
        <v>16</v>
      </c>
      <c r="J112" s="8">
        <v>204000000</v>
      </c>
      <c r="K112" s="8">
        <v>204000000</v>
      </c>
      <c r="L112" s="8">
        <v>204000000</v>
      </c>
      <c r="M112" s="8">
        <v>204000000</v>
      </c>
      <c r="N112" s="19"/>
      <c r="O112" s="22"/>
      <c r="P112" s="21"/>
      <c r="Q112" s="32" t="s">
        <v>107</v>
      </c>
    </row>
    <row r="113" spans="1:16" ht="24" customHeight="1">
      <c r="A113" s="94" t="s">
        <v>130</v>
      </c>
      <c r="B113" s="95"/>
      <c r="C113" s="95"/>
      <c r="D113" s="95"/>
      <c r="E113" s="95"/>
      <c r="F113" s="95"/>
      <c r="G113" s="96"/>
      <c r="J113" s="60">
        <f>SUM(J112)</f>
        <v>204000000</v>
      </c>
      <c r="K113" s="60">
        <f>SUM(K112)</f>
        <v>204000000</v>
      </c>
      <c r="L113" s="60">
        <f>SUM(L112)</f>
        <v>204000000</v>
      </c>
      <c r="M113" s="60">
        <f>SUM(M112)</f>
        <v>204000000</v>
      </c>
      <c r="O113" s="66">
        <f>SUM(O112)</f>
        <v>0</v>
      </c>
      <c r="P113" s="66">
        <f>SUM(P112)</f>
        <v>0</v>
      </c>
    </row>
    <row r="114" spans="10:16" ht="24" customHeight="1">
      <c r="J114" s="58"/>
      <c r="K114" s="58"/>
      <c r="L114" s="59"/>
      <c r="M114" s="59"/>
      <c r="O114" s="65"/>
      <c r="P114" s="65"/>
    </row>
    <row r="115" spans="1:16" ht="24" customHeight="1">
      <c r="A115" s="94" t="s">
        <v>116</v>
      </c>
      <c r="B115" s="95"/>
      <c r="C115" s="95"/>
      <c r="D115" s="95"/>
      <c r="E115" s="95"/>
      <c r="F115" s="95"/>
      <c r="G115" s="96"/>
      <c r="J115" s="64">
        <f>SUM(J13+J17+J20+J33+J36+J57+J60+J65+J106+J110+J113)</f>
        <v>3922531685.85</v>
      </c>
      <c r="K115" s="69">
        <f>SUM(K13+K17+K20++K33+K36+K57+K60+K65+K106+K110+K113)</f>
        <v>3732934085.85</v>
      </c>
      <c r="L115" s="64">
        <f>SUM(L13+L17+L20+L33+L36+L57+L60+L65+L106+L110+L113)</f>
        <v>3689702386.85</v>
      </c>
      <c r="M115" s="64">
        <f>SUM(M13+M17+M20+M33+M36+M57+M60+M65+M106+M110+M113)</f>
        <v>3879299986.85</v>
      </c>
      <c r="O115" s="66">
        <f>SUM(O13+O17+O20+O33+O36+O57+O60+O65+O106+O110)</f>
        <v>43231699</v>
      </c>
      <c r="P115" s="66">
        <f>SUM(P109:P114)</f>
        <v>0</v>
      </c>
    </row>
    <row r="116" spans="7:13" ht="24" customHeight="1">
      <c r="G116" s="1" t="s">
        <v>119</v>
      </c>
      <c r="J116" s="7">
        <f>SUM(J115*100)/J115</f>
        <v>100</v>
      </c>
      <c r="K116" s="72">
        <f>SUM(K115*100)/J115</f>
        <v>95.16644822312213</v>
      </c>
      <c r="L116" s="72">
        <f>SUM(L115*100)/J115</f>
        <v>94.06431056146978</v>
      </c>
      <c r="M116" s="72">
        <f>SUM(M115*100)/J115</f>
        <v>98.89786233834765</v>
      </c>
    </row>
    <row r="117" spans="7:13" ht="24" customHeight="1">
      <c r="G117" s="73" t="s">
        <v>120</v>
      </c>
      <c r="K117" s="74">
        <f>SUM(J115-K115)</f>
        <v>189597600</v>
      </c>
      <c r="L117" s="74">
        <f>SUM(J115-L115)</f>
        <v>232829299</v>
      </c>
      <c r="M117" s="74">
        <f>SUM(J115-M115)</f>
        <v>43231699</v>
      </c>
    </row>
    <row r="118" spans="7:13" ht="25.5" customHeight="1">
      <c r="G118" s="1" t="s">
        <v>119</v>
      </c>
      <c r="K118" s="72">
        <f>SUM(K117*100)/J115</f>
        <v>4.833551776877867</v>
      </c>
      <c r="L118" s="72">
        <f>SUM(L117*100)/J115</f>
        <v>5.935689438530225</v>
      </c>
      <c r="M118" s="72">
        <f>SUM(M117*100)/J115</f>
        <v>1.102137661652358</v>
      </c>
    </row>
  </sheetData>
  <sheetProtection/>
  <mergeCells count="16">
    <mergeCell ref="A115:G115"/>
    <mergeCell ref="A36:G36"/>
    <mergeCell ref="A60:G60"/>
    <mergeCell ref="A57:G57"/>
    <mergeCell ref="A65:G65"/>
    <mergeCell ref="A106:G106"/>
    <mergeCell ref="A71:G71"/>
    <mergeCell ref="A91:G91"/>
    <mergeCell ref="A105:G105"/>
    <mergeCell ref="A1:M1"/>
    <mergeCell ref="A13:G13"/>
    <mergeCell ref="A17:G17"/>
    <mergeCell ref="A20:G20"/>
    <mergeCell ref="A33:G33"/>
    <mergeCell ref="A113:G113"/>
    <mergeCell ref="A110:G110"/>
  </mergeCells>
  <printOptions/>
  <pageMargins left="0.15748031496062992" right="0.15748031496062992" top="0.35433070866141736" bottom="0.35433070866141736" header="0.22" footer="0.15748031496062992"/>
  <pageSetup horizontalDpi="600" verticalDpi="600" orientation="landscape" paperSize="9" scale="75" r:id="rId3"/>
  <headerFooter>
    <oddHeader>&amp;R&amp;"TH SarabunPSK,ธรรมดา"&amp;16หน้า &amp;P /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8"/>
  <sheetViews>
    <sheetView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E12" sqref="E12"/>
    </sheetView>
  </sheetViews>
  <sheetFormatPr defaultColWidth="9.140625" defaultRowHeight="25.5" customHeight="1"/>
  <cols>
    <col min="1" max="1" width="3.8515625" style="1" customWidth="1"/>
    <col min="2" max="2" width="5.00390625" style="1" customWidth="1"/>
    <col min="3" max="3" width="9.7109375" style="1" customWidth="1"/>
    <col min="4" max="4" width="10.57421875" style="1" customWidth="1"/>
    <col min="5" max="5" width="11.421875" style="1" customWidth="1"/>
    <col min="6" max="6" width="40.8515625" style="1" customWidth="1"/>
    <col min="7" max="7" width="7.421875" style="1" customWidth="1"/>
    <col min="8" max="8" width="13.00390625" style="3" hidden="1" customWidth="1"/>
    <col min="9" max="9" width="0" style="1" hidden="1" customWidth="1"/>
    <col min="10" max="11" width="11.00390625" style="7" customWidth="1"/>
    <col min="12" max="13" width="11.57421875" style="7" customWidth="1"/>
    <col min="14" max="14" width="10.8515625" style="1" bestFit="1" customWidth="1"/>
    <col min="15" max="15" width="13.00390625" style="20" customWidth="1"/>
    <col min="16" max="16" width="12.00390625" style="20" customWidth="1"/>
    <col min="17" max="17" width="11.00390625" style="32" customWidth="1"/>
    <col min="18" max="16384" width="9.00390625" style="1" customWidth="1"/>
  </cols>
  <sheetData>
    <row r="1" spans="1:13" ht="25.5" customHeight="1">
      <c r="A1" s="93" t="s">
        <v>76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5.5" customHeight="1">
      <c r="A2" s="13" t="s">
        <v>0</v>
      </c>
      <c r="D2" s="14" t="s">
        <v>1</v>
      </c>
      <c r="L2" s="7" t="s">
        <v>108</v>
      </c>
      <c r="M2" s="7" t="s">
        <v>99</v>
      </c>
    </row>
    <row r="3" spans="1:4" ht="25.5" customHeight="1">
      <c r="A3" s="13" t="s">
        <v>2</v>
      </c>
      <c r="D3" s="2">
        <v>2021</v>
      </c>
    </row>
    <row r="4" spans="1:4" ht="25.5" customHeight="1">
      <c r="A4" s="13" t="s">
        <v>3</v>
      </c>
      <c r="D4" s="2" t="s">
        <v>124</v>
      </c>
    </row>
    <row r="5" spans="1:16" ht="25.5" customHeight="1">
      <c r="A5" s="13" t="s">
        <v>0</v>
      </c>
      <c r="B5" s="13"/>
      <c r="C5" s="13"/>
      <c r="D5" s="75" t="s">
        <v>110</v>
      </c>
      <c r="J5" s="31" t="s">
        <v>101</v>
      </c>
      <c r="K5" s="31" t="s">
        <v>117</v>
      </c>
      <c r="L5" s="30" t="s">
        <v>102</v>
      </c>
      <c r="M5" s="30" t="s">
        <v>103</v>
      </c>
      <c r="N5" s="28"/>
      <c r="O5" s="29"/>
      <c r="P5" s="29"/>
    </row>
    <row r="6" spans="1:17" s="34" customFormat="1" ht="36.75" customHeight="1">
      <c r="A6" s="11" t="s">
        <v>64</v>
      </c>
      <c r="B6" s="10" t="s">
        <v>4</v>
      </c>
      <c r="C6" s="11" t="s">
        <v>5</v>
      </c>
      <c r="D6" s="10" t="s">
        <v>10</v>
      </c>
      <c r="E6" s="11" t="s">
        <v>65</v>
      </c>
      <c r="F6" s="11" t="s">
        <v>6</v>
      </c>
      <c r="G6" s="11" t="s">
        <v>7</v>
      </c>
      <c r="H6" s="12" t="s">
        <v>8</v>
      </c>
      <c r="I6" s="11" t="s">
        <v>9</v>
      </c>
      <c r="J6" s="15" t="s">
        <v>104</v>
      </c>
      <c r="K6" s="71" t="s">
        <v>118</v>
      </c>
      <c r="L6" s="71" t="s">
        <v>118</v>
      </c>
      <c r="M6" s="71" t="s">
        <v>118</v>
      </c>
      <c r="N6" s="16" t="s">
        <v>86</v>
      </c>
      <c r="O6" s="17" t="s">
        <v>85</v>
      </c>
      <c r="P6" s="18" t="s">
        <v>87</v>
      </c>
      <c r="Q6" s="33"/>
    </row>
    <row r="7" spans="1:17" ht="24" customHeight="1">
      <c r="A7" s="4">
        <v>1</v>
      </c>
      <c r="B7" s="24" t="s">
        <v>14</v>
      </c>
      <c r="C7" s="23">
        <v>30121332</v>
      </c>
      <c r="D7" s="24">
        <f>VLOOKUP($C7,'[1]สำรอง Confirm รวม 84 รายการ '!$C$8:$E$91,2,FALSE)</f>
        <v>2500700797</v>
      </c>
      <c r="E7" s="25" t="s">
        <v>89</v>
      </c>
      <c r="F7" s="25" t="s">
        <v>90</v>
      </c>
      <c r="G7" s="24">
        <v>6311320</v>
      </c>
      <c r="H7" s="26">
        <v>2500702777410140</v>
      </c>
      <c r="I7" s="24" t="s">
        <v>91</v>
      </c>
      <c r="J7" s="27">
        <v>3029000</v>
      </c>
      <c r="K7" s="8" t="e">
        <f>VLOOKUP(B7,'[2]สำรองเงิน ที่ กค อนุมัติ 73 ราย'!$C$14:$K$86,9,FALSE)</f>
        <v>#N/A</v>
      </c>
      <c r="L7" s="8" t="e">
        <f>VLOOKUP(C7,'[2]สำรองเงิน ที่ กค อนุมัติ 73 ราย'!$C$14:$K$86,9,FALSE)</f>
        <v>#N/A</v>
      </c>
      <c r="M7" s="27">
        <v>3029000</v>
      </c>
      <c r="N7" s="19"/>
      <c r="O7" s="22"/>
      <c r="P7" s="21"/>
      <c r="Q7" s="32" t="s">
        <v>105</v>
      </c>
    </row>
    <row r="8" spans="1:16" ht="24" customHeight="1">
      <c r="A8" s="94" t="s">
        <v>110</v>
      </c>
      <c r="B8" s="95"/>
      <c r="C8" s="95"/>
      <c r="D8" s="95"/>
      <c r="E8" s="95"/>
      <c r="F8" s="95"/>
      <c r="G8" s="96"/>
      <c r="H8" s="26"/>
      <c r="I8" s="24"/>
      <c r="J8" s="53">
        <f>SUM(J7)</f>
        <v>3029000</v>
      </c>
      <c r="K8" s="53">
        <v>0</v>
      </c>
      <c r="L8" s="53">
        <v>0</v>
      </c>
      <c r="M8" s="53">
        <f>SUM(M7)</f>
        <v>3029000</v>
      </c>
      <c r="N8" s="52"/>
      <c r="O8" s="66">
        <f>SUM(O7)</f>
        <v>0</v>
      </c>
      <c r="P8" s="66">
        <f>SUM(P7)</f>
        <v>0</v>
      </c>
    </row>
  </sheetData>
  <sheetProtection/>
  <mergeCells count="2">
    <mergeCell ref="A8:G8"/>
    <mergeCell ref="A1:M1"/>
  </mergeCells>
  <printOptions/>
  <pageMargins left="0.15748031496062992" right="0.15748031496062992" top="0.35433070866141736" bottom="0.35433070866141736" header="0.22" footer="0.15748031496062992"/>
  <pageSetup horizontalDpi="600" verticalDpi="600" orientation="landscape" paperSize="9" scale="75" r:id="rId1"/>
  <headerFooter>
    <oddHeader>&amp;R&amp;"TH SarabunPSK,ธรรมดา"&amp;16หน้า &amp;P /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9"/>
  <sheetViews>
    <sheetView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D18" sqref="D18"/>
    </sheetView>
  </sheetViews>
  <sheetFormatPr defaultColWidth="9.140625" defaultRowHeight="25.5" customHeight="1"/>
  <cols>
    <col min="1" max="1" width="3.8515625" style="1" customWidth="1"/>
    <col min="2" max="2" width="5.00390625" style="1" customWidth="1"/>
    <col min="3" max="3" width="9.7109375" style="1" customWidth="1"/>
    <col min="4" max="4" width="10.57421875" style="1" customWidth="1"/>
    <col min="5" max="5" width="11.421875" style="1" customWidth="1"/>
    <col min="6" max="6" width="40.8515625" style="1" customWidth="1"/>
    <col min="7" max="7" width="7.421875" style="1" customWidth="1"/>
    <col min="8" max="8" width="13.00390625" style="3" hidden="1" customWidth="1"/>
    <col min="9" max="9" width="0" style="1" hidden="1" customWidth="1"/>
    <col min="10" max="11" width="11.00390625" style="7" customWidth="1"/>
    <col min="12" max="13" width="11.57421875" style="7" customWidth="1"/>
    <col min="14" max="14" width="10.8515625" style="1" bestFit="1" customWidth="1"/>
    <col min="15" max="15" width="13.00390625" style="20" customWidth="1"/>
    <col min="16" max="16" width="12.00390625" style="20" customWidth="1"/>
    <col min="17" max="17" width="11.00390625" style="32" customWidth="1"/>
    <col min="18" max="16384" width="9.00390625" style="1" customWidth="1"/>
  </cols>
  <sheetData>
    <row r="1" spans="1:13" ht="25.5" customHeight="1">
      <c r="A1" s="93" t="s">
        <v>76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5.5" customHeight="1">
      <c r="A2" s="13" t="s">
        <v>0</v>
      </c>
      <c r="D2" s="14" t="s">
        <v>1</v>
      </c>
      <c r="L2" s="7" t="s">
        <v>108</v>
      </c>
      <c r="M2" s="7" t="s">
        <v>99</v>
      </c>
    </row>
    <row r="3" spans="1:4" ht="25.5" customHeight="1">
      <c r="A3" s="13" t="s">
        <v>2</v>
      </c>
      <c r="D3" s="2">
        <v>2021</v>
      </c>
    </row>
    <row r="4" spans="1:4" ht="25.5" customHeight="1">
      <c r="A4" s="13" t="s">
        <v>3</v>
      </c>
      <c r="D4" s="2" t="s">
        <v>123</v>
      </c>
    </row>
    <row r="5" spans="1:16" ht="25.5" customHeight="1">
      <c r="A5" s="13" t="s">
        <v>0</v>
      </c>
      <c r="B5" s="13"/>
      <c r="C5" s="13"/>
      <c r="D5" s="75" t="s">
        <v>72</v>
      </c>
      <c r="E5" s="13"/>
      <c r="F5" s="13"/>
      <c r="J5" s="31" t="s">
        <v>101</v>
      </c>
      <c r="K5" s="31" t="s">
        <v>117</v>
      </c>
      <c r="L5" s="30" t="s">
        <v>102</v>
      </c>
      <c r="M5" s="30" t="s">
        <v>103</v>
      </c>
      <c r="N5" s="28"/>
      <c r="O5" s="29"/>
      <c r="P5" s="29"/>
    </row>
    <row r="6" spans="1:17" s="34" customFormat="1" ht="36.75" customHeight="1">
      <c r="A6" s="11" t="s">
        <v>64</v>
      </c>
      <c r="B6" s="10" t="s">
        <v>4</v>
      </c>
      <c r="C6" s="11" t="s">
        <v>5</v>
      </c>
      <c r="D6" s="10" t="s">
        <v>10</v>
      </c>
      <c r="E6" s="11" t="s">
        <v>65</v>
      </c>
      <c r="F6" s="11" t="s">
        <v>6</v>
      </c>
      <c r="G6" s="11" t="s">
        <v>7</v>
      </c>
      <c r="H6" s="12" t="s">
        <v>8</v>
      </c>
      <c r="I6" s="11" t="s">
        <v>9</v>
      </c>
      <c r="J6" s="15" t="s">
        <v>104</v>
      </c>
      <c r="K6" s="71" t="s">
        <v>118</v>
      </c>
      <c r="L6" s="71" t="s">
        <v>118</v>
      </c>
      <c r="M6" s="71" t="s">
        <v>118</v>
      </c>
      <c r="N6" s="16" t="s">
        <v>86</v>
      </c>
      <c r="O6" s="17" t="s">
        <v>85</v>
      </c>
      <c r="P6" s="18" t="s">
        <v>87</v>
      </c>
      <c r="Q6" s="33"/>
    </row>
    <row r="7" spans="1:17" ht="24" customHeight="1">
      <c r="A7" s="4">
        <v>1</v>
      </c>
      <c r="B7" s="4" t="s">
        <v>14</v>
      </c>
      <c r="C7" s="4">
        <v>30152152</v>
      </c>
      <c r="D7" s="4">
        <v>2500701696</v>
      </c>
      <c r="E7" s="6" t="s">
        <v>72</v>
      </c>
      <c r="F7" s="6" t="s">
        <v>47</v>
      </c>
      <c r="G7" s="4">
        <v>6311320</v>
      </c>
      <c r="H7" s="5">
        <v>2500752764410410</v>
      </c>
      <c r="I7" s="4" t="s">
        <v>48</v>
      </c>
      <c r="J7" s="8">
        <v>2320000</v>
      </c>
      <c r="K7" s="8">
        <v>2320000</v>
      </c>
      <c r="L7" s="8">
        <v>2320000</v>
      </c>
      <c r="M7" s="8">
        <v>2320000</v>
      </c>
      <c r="N7" s="19"/>
      <c r="O7" s="22"/>
      <c r="P7" s="21"/>
      <c r="Q7" s="32" t="s">
        <v>107</v>
      </c>
    </row>
    <row r="8" spans="1:17" ht="24" customHeight="1">
      <c r="A8" s="4">
        <v>2</v>
      </c>
      <c r="B8" s="4" t="s">
        <v>14</v>
      </c>
      <c r="C8" s="4">
        <v>30152170</v>
      </c>
      <c r="D8" s="4">
        <v>2500701696</v>
      </c>
      <c r="E8" s="6" t="s">
        <v>72</v>
      </c>
      <c r="F8" s="6" t="s">
        <v>62</v>
      </c>
      <c r="G8" s="4">
        <v>6311500</v>
      </c>
      <c r="H8" s="5">
        <v>2500702777700000</v>
      </c>
      <c r="I8" s="4" t="s">
        <v>48</v>
      </c>
      <c r="J8" s="8">
        <v>2622740</v>
      </c>
      <c r="K8" s="8">
        <v>2622740</v>
      </c>
      <c r="L8" s="8">
        <v>2622740</v>
      </c>
      <c r="M8" s="8">
        <v>2622740</v>
      </c>
      <c r="N8" s="19"/>
      <c r="O8" s="22"/>
      <c r="P8" s="21"/>
      <c r="Q8" s="32" t="s">
        <v>107</v>
      </c>
    </row>
    <row r="9" spans="1:16" ht="24" customHeight="1">
      <c r="A9" s="94" t="s">
        <v>72</v>
      </c>
      <c r="B9" s="95"/>
      <c r="C9" s="95"/>
      <c r="D9" s="95"/>
      <c r="E9" s="95"/>
      <c r="F9" s="95"/>
      <c r="G9" s="96"/>
      <c r="H9" s="5"/>
      <c r="I9" s="4"/>
      <c r="J9" s="50">
        <f>SUM(J7:J8)</f>
        <v>4942740</v>
      </c>
      <c r="K9" s="50">
        <f>SUM(K7:K8)</f>
        <v>4942740</v>
      </c>
      <c r="L9" s="50">
        <f>SUM(L7:L8)</f>
        <v>4942740</v>
      </c>
      <c r="M9" s="50">
        <f>SUM(M7:M8)</f>
        <v>4942740</v>
      </c>
      <c r="N9" s="47"/>
      <c r="O9" s="66">
        <f>SUM(O7:O8)</f>
        <v>0</v>
      </c>
      <c r="P9" s="66">
        <f>SUM(P7:P8)</f>
        <v>0</v>
      </c>
    </row>
  </sheetData>
  <sheetProtection/>
  <mergeCells count="2">
    <mergeCell ref="A1:M1"/>
    <mergeCell ref="A9:G9"/>
  </mergeCells>
  <printOptions/>
  <pageMargins left="0.15748031496062992" right="0.15748031496062992" top="0.35433070866141736" bottom="0.35433070866141736" header="0.22" footer="0.15748031496062992"/>
  <pageSetup horizontalDpi="600" verticalDpi="600" orientation="landscape" paperSize="9" scale="75" r:id="rId1"/>
  <headerFooter>
    <oddHeader>&amp;R&amp;"TH SarabunPSK,ธรรมดา"&amp;16หน้า 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8"/>
  <sheetViews>
    <sheetView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A5" sqref="A4:F5"/>
    </sheetView>
  </sheetViews>
  <sheetFormatPr defaultColWidth="9.140625" defaultRowHeight="25.5" customHeight="1"/>
  <cols>
    <col min="1" max="1" width="3.8515625" style="1" customWidth="1"/>
    <col min="2" max="2" width="5.00390625" style="1" customWidth="1"/>
    <col min="3" max="3" width="9.7109375" style="1" customWidth="1"/>
    <col min="4" max="4" width="10.57421875" style="1" customWidth="1"/>
    <col min="5" max="5" width="11.421875" style="1" customWidth="1"/>
    <col min="6" max="6" width="40.8515625" style="1" customWidth="1"/>
    <col min="7" max="7" width="7.421875" style="1" customWidth="1"/>
    <col min="8" max="8" width="13.00390625" style="3" hidden="1" customWidth="1"/>
    <col min="9" max="9" width="0" style="1" hidden="1" customWidth="1"/>
    <col min="10" max="11" width="11.00390625" style="7" customWidth="1"/>
    <col min="12" max="13" width="11.57421875" style="7" customWidth="1"/>
    <col min="14" max="14" width="10.8515625" style="1" bestFit="1" customWidth="1"/>
    <col min="15" max="15" width="13.00390625" style="20" customWidth="1"/>
    <col min="16" max="16" width="12.00390625" style="20" customWidth="1"/>
    <col min="17" max="17" width="11.00390625" style="32" customWidth="1"/>
    <col min="18" max="16384" width="9.00390625" style="1" customWidth="1"/>
  </cols>
  <sheetData>
    <row r="1" spans="1:13" ht="25.5" customHeight="1">
      <c r="A1" s="93" t="s">
        <v>76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5.5" customHeight="1">
      <c r="A2" s="13" t="s">
        <v>0</v>
      </c>
      <c r="D2" s="14" t="s">
        <v>1</v>
      </c>
      <c r="L2" s="7" t="s">
        <v>108</v>
      </c>
      <c r="M2" s="7" t="s">
        <v>99</v>
      </c>
    </row>
    <row r="3" spans="1:4" ht="25.5" customHeight="1">
      <c r="A3" s="13" t="s">
        <v>2</v>
      </c>
      <c r="D3" s="2">
        <v>2021</v>
      </c>
    </row>
    <row r="4" spans="1:4" ht="25.5" customHeight="1">
      <c r="A4" s="13" t="s">
        <v>3</v>
      </c>
      <c r="D4" s="2" t="s">
        <v>124</v>
      </c>
    </row>
    <row r="5" spans="1:16" ht="25.5" customHeight="1">
      <c r="A5" s="13" t="s">
        <v>0</v>
      </c>
      <c r="B5" s="13"/>
      <c r="C5" s="13"/>
      <c r="D5" s="75" t="s">
        <v>121</v>
      </c>
      <c r="E5" s="13"/>
      <c r="F5" s="13"/>
      <c r="J5" s="31" t="s">
        <v>101</v>
      </c>
      <c r="K5" s="31" t="s">
        <v>117</v>
      </c>
      <c r="L5" s="30" t="s">
        <v>102</v>
      </c>
      <c r="M5" s="30" t="s">
        <v>103</v>
      </c>
      <c r="N5" s="28"/>
      <c r="O5" s="29"/>
      <c r="P5" s="29"/>
    </row>
    <row r="6" spans="1:17" s="34" customFormat="1" ht="36.75" customHeight="1">
      <c r="A6" s="11" t="s">
        <v>64</v>
      </c>
      <c r="B6" s="10" t="s">
        <v>4</v>
      </c>
      <c r="C6" s="11" t="s">
        <v>5</v>
      </c>
      <c r="D6" s="10" t="s">
        <v>10</v>
      </c>
      <c r="E6" s="11" t="s">
        <v>65</v>
      </c>
      <c r="F6" s="11" t="s">
        <v>6</v>
      </c>
      <c r="G6" s="11" t="s">
        <v>7</v>
      </c>
      <c r="H6" s="12" t="s">
        <v>8</v>
      </c>
      <c r="I6" s="11" t="s">
        <v>9</v>
      </c>
      <c r="J6" s="15" t="s">
        <v>104</v>
      </c>
      <c r="K6" s="71" t="s">
        <v>118</v>
      </c>
      <c r="L6" s="71" t="s">
        <v>118</v>
      </c>
      <c r="M6" s="71" t="s">
        <v>118</v>
      </c>
      <c r="N6" s="16" t="s">
        <v>86</v>
      </c>
      <c r="O6" s="17" t="s">
        <v>85</v>
      </c>
      <c r="P6" s="18" t="s">
        <v>87</v>
      </c>
      <c r="Q6" s="33"/>
    </row>
    <row r="7" spans="1:17" ht="24" customHeight="1">
      <c r="A7" s="4">
        <v>1</v>
      </c>
      <c r="B7" s="4" t="s">
        <v>14</v>
      </c>
      <c r="C7" s="4">
        <v>30129408</v>
      </c>
      <c r="D7" s="4">
        <v>2500701701</v>
      </c>
      <c r="E7" s="6" t="s">
        <v>69</v>
      </c>
      <c r="F7" s="6" t="s">
        <v>27</v>
      </c>
      <c r="G7" s="4">
        <v>6311310</v>
      </c>
      <c r="H7" s="5">
        <v>2500713728120010</v>
      </c>
      <c r="I7" s="4" t="s">
        <v>28</v>
      </c>
      <c r="J7" s="8">
        <v>405789625.32</v>
      </c>
      <c r="K7" s="8">
        <v>405789625.32</v>
      </c>
      <c r="L7" s="8">
        <v>405789625.32</v>
      </c>
      <c r="M7" s="8">
        <v>405789625.32</v>
      </c>
      <c r="N7" s="19"/>
      <c r="O7" s="22"/>
      <c r="P7" s="21"/>
      <c r="Q7" s="32" t="s">
        <v>107</v>
      </c>
    </row>
    <row r="8" spans="1:16" ht="24" customHeight="1">
      <c r="A8" s="94" t="s">
        <v>121</v>
      </c>
      <c r="B8" s="95"/>
      <c r="C8" s="95"/>
      <c r="D8" s="95"/>
      <c r="E8" s="95"/>
      <c r="F8" s="95"/>
      <c r="G8" s="96"/>
      <c r="H8" s="5"/>
      <c r="I8" s="4"/>
      <c r="J8" s="43">
        <f>SUM(J7)</f>
        <v>405789625.32</v>
      </c>
      <c r="K8" s="43">
        <f>SUM(K7)</f>
        <v>405789625.32</v>
      </c>
      <c r="L8" s="43">
        <f>SUM(L7)</f>
        <v>405789625.32</v>
      </c>
      <c r="M8" s="43">
        <f>SUM(M7)</f>
        <v>405789625.32</v>
      </c>
      <c r="N8" s="47"/>
      <c r="O8" s="66">
        <f>SUM(O7)</f>
        <v>0</v>
      </c>
      <c r="P8" s="66">
        <f>SUM(P7)</f>
        <v>0</v>
      </c>
    </row>
  </sheetData>
  <sheetProtection/>
  <mergeCells count="2">
    <mergeCell ref="A1:M1"/>
    <mergeCell ref="A8:G8"/>
  </mergeCells>
  <printOptions/>
  <pageMargins left="0.15748031496062992" right="0.15748031496062992" top="0.35433070866141736" bottom="0.35433070866141736" header="0.22" footer="0.15748031496062992"/>
  <pageSetup horizontalDpi="600" verticalDpi="600" orientation="landscape" paperSize="9" scale="75" r:id="rId1"/>
  <headerFooter>
    <oddHeader>&amp;R&amp;"TH SarabunPSK,ธรรมดา"&amp;16หน้า &amp;P /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Q14"/>
  <sheetViews>
    <sheetView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N16" sqref="N16"/>
    </sheetView>
  </sheetViews>
  <sheetFormatPr defaultColWidth="9.140625" defaultRowHeight="25.5" customHeight="1"/>
  <cols>
    <col min="1" max="1" width="3.8515625" style="1" customWidth="1"/>
    <col min="2" max="2" width="5.00390625" style="1" customWidth="1"/>
    <col min="3" max="3" width="9.7109375" style="1" customWidth="1"/>
    <col min="4" max="4" width="10.57421875" style="1" customWidth="1"/>
    <col min="5" max="5" width="11.421875" style="1" customWidth="1"/>
    <col min="6" max="6" width="40.8515625" style="1" customWidth="1"/>
    <col min="7" max="7" width="7.421875" style="1" customWidth="1"/>
    <col min="8" max="8" width="13.00390625" style="3" hidden="1" customWidth="1"/>
    <col min="9" max="9" width="0" style="1" hidden="1" customWidth="1"/>
    <col min="10" max="11" width="11.00390625" style="7" customWidth="1"/>
    <col min="12" max="13" width="11.57421875" style="7" customWidth="1"/>
    <col min="14" max="14" width="10.8515625" style="1" bestFit="1" customWidth="1"/>
    <col min="15" max="15" width="13.00390625" style="20" customWidth="1"/>
    <col min="16" max="16" width="12.00390625" style="20" customWidth="1"/>
    <col min="17" max="17" width="11.00390625" style="32" customWidth="1"/>
    <col min="18" max="16384" width="9.00390625" style="1" customWidth="1"/>
  </cols>
  <sheetData>
    <row r="1" spans="1:13" ht="25.5" customHeight="1">
      <c r="A1" s="93" t="s">
        <v>76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5.5" customHeight="1">
      <c r="A2" s="13" t="s">
        <v>0</v>
      </c>
      <c r="D2" s="14" t="s">
        <v>1</v>
      </c>
      <c r="L2" s="7" t="s">
        <v>108</v>
      </c>
      <c r="M2" s="7" t="s">
        <v>99</v>
      </c>
    </row>
    <row r="3" spans="1:4" ht="25.5" customHeight="1">
      <c r="A3" s="13" t="s">
        <v>2</v>
      </c>
      <c r="D3" s="2">
        <v>2021</v>
      </c>
    </row>
    <row r="4" spans="1:4" ht="25.5" customHeight="1">
      <c r="A4" s="13" t="s">
        <v>3</v>
      </c>
      <c r="D4" s="2" t="s">
        <v>122</v>
      </c>
    </row>
    <row r="5" spans="1:16" ht="25.5" customHeight="1">
      <c r="A5" s="13" t="s">
        <v>0</v>
      </c>
      <c r="B5" s="13"/>
      <c r="C5" s="13"/>
      <c r="D5" s="75" t="s">
        <v>71</v>
      </c>
      <c r="E5" s="13"/>
      <c r="F5" s="13"/>
      <c r="J5" s="31" t="s">
        <v>101</v>
      </c>
      <c r="K5" s="31" t="s">
        <v>117</v>
      </c>
      <c r="L5" s="30" t="s">
        <v>102</v>
      </c>
      <c r="M5" s="30" t="s">
        <v>103</v>
      </c>
      <c r="N5" s="28"/>
      <c r="O5" s="29"/>
      <c r="P5" s="29"/>
    </row>
    <row r="6" spans="1:17" s="34" customFormat="1" ht="36.75" customHeight="1">
      <c r="A6" s="11" t="s">
        <v>64</v>
      </c>
      <c r="B6" s="10" t="s">
        <v>4</v>
      </c>
      <c r="C6" s="11" t="s">
        <v>5</v>
      </c>
      <c r="D6" s="10" t="s">
        <v>10</v>
      </c>
      <c r="E6" s="11" t="s">
        <v>65</v>
      </c>
      <c r="F6" s="11" t="s">
        <v>6</v>
      </c>
      <c r="G6" s="11" t="s">
        <v>7</v>
      </c>
      <c r="H6" s="12" t="s">
        <v>8</v>
      </c>
      <c r="I6" s="11" t="s">
        <v>9</v>
      </c>
      <c r="J6" s="15" t="s">
        <v>104</v>
      </c>
      <c r="K6" s="71" t="s">
        <v>118</v>
      </c>
      <c r="L6" s="71" t="s">
        <v>118</v>
      </c>
      <c r="M6" s="71" t="s">
        <v>118</v>
      </c>
      <c r="N6" s="16" t="s">
        <v>86</v>
      </c>
      <c r="O6" s="17" t="s">
        <v>85</v>
      </c>
      <c r="P6" s="18" t="s">
        <v>87</v>
      </c>
      <c r="Q6" s="33"/>
    </row>
    <row r="7" spans="1:17" ht="24" customHeight="1">
      <c r="A7" s="4">
        <v>1</v>
      </c>
      <c r="B7" s="4" t="s">
        <v>14</v>
      </c>
      <c r="C7" s="4">
        <v>30126022</v>
      </c>
      <c r="D7" s="4">
        <v>2500700309</v>
      </c>
      <c r="E7" s="6" t="s">
        <v>71</v>
      </c>
      <c r="F7" s="6" t="s">
        <v>46</v>
      </c>
      <c r="G7" s="4">
        <v>6311320</v>
      </c>
      <c r="H7" s="5">
        <v>2500752764420000</v>
      </c>
      <c r="I7" s="4" t="s">
        <v>16</v>
      </c>
      <c r="J7" s="8">
        <v>20335400</v>
      </c>
      <c r="K7" s="8">
        <f>VLOOKUP(C7,'บช.ตชด.'!C7:K12,8,FALSE)</f>
        <v>20335400</v>
      </c>
      <c r="L7" s="8">
        <v>4027000</v>
      </c>
      <c r="M7" s="8">
        <v>4027000</v>
      </c>
      <c r="N7" s="19">
        <v>7015344136</v>
      </c>
      <c r="O7" s="22">
        <v>16308400</v>
      </c>
      <c r="P7" s="21">
        <f>SUM(J7-O7)</f>
        <v>4027000</v>
      </c>
      <c r="Q7" s="32" t="s">
        <v>107</v>
      </c>
    </row>
    <row r="8" spans="1:17" ht="24" customHeight="1">
      <c r="A8" s="4">
        <v>2</v>
      </c>
      <c r="B8" s="4" t="s">
        <v>14</v>
      </c>
      <c r="C8" s="4">
        <v>30130227</v>
      </c>
      <c r="D8" s="4">
        <v>2500700339</v>
      </c>
      <c r="E8" s="6" t="s">
        <v>70</v>
      </c>
      <c r="F8" s="6" t="s">
        <v>29</v>
      </c>
      <c r="G8" s="4">
        <v>6311310</v>
      </c>
      <c r="H8" s="5">
        <v>2500713702110020</v>
      </c>
      <c r="I8" s="4" t="s">
        <v>30</v>
      </c>
      <c r="J8" s="8">
        <v>530900</v>
      </c>
      <c r="K8" s="8">
        <f>VLOOKUP(C8,'บช.ตชด.'!C8:K13,8,FALSE)</f>
        <v>530900</v>
      </c>
      <c r="L8" s="9">
        <v>0</v>
      </c>
      <c r="M8" s="9">
        <v>0</v>
      </c>
      <c r="N8" s="19">
        <v>7015352022</v>
      </c>
      <c r="O8" s="22">
        <v>530900</v>
      </c>
      <c r="P8" s="21">
        <f>SUM(J8-O8)</f>
        <v>0</v>
      </c>
      <c r="Q8" s="32" t="s">
        <v>107</v>
      </c>
    </row>
    <row r="9" spans="1:17" ht="24" customHeight="1">
      <c r="A9" s="4">
        <v>3</v>
      </c>
      <c r="B9" s="4" t="s">
        <v>14</v>
      </c>
      <c r="C9" s="4">
        <v>30133441</v>
      </c>
      <c r="D9" s="4">
        <v>2500700341</v>
      </c>
      <c r="E9" s="6" t="s">
        <v>75</v>
      </c>
      <c r="F9" s="6" t="s">
        <v>59</v>
      </c>
      <c r="G9" s="4">
        <v>6311410</v>
      </c>
      <c r="H9" s="5">
        <v>2500713702500000</v>
      </c>
      <c r="I9" s="4" t="s">
        <v>60</v>
      </c>
      <c r="J9" s="8">
        <v>125000</v>
      </c>
      <c r="K9" s="8">
        <f>VLOOKUP(C9,'บช.ตชด.'!C9:K14,8,FALSE)</f>
        <v>125000</v>
      </c>
      <c r="L9" s="8">
        <v>125000</v>
      </c>
      <c r="M9" s="8">
        <v>125000</v>
      </c>
      <c r="N9" s="19"/>
      <c r="O9" s="22"/>
      <c r="P9" s="21"/>
      <c r="Q9" s="32" t="s">
        <v>107</v>
      </c>
    </row>
    <row r="10" spans="1:17" ht="24" customHeight="1">
      <c r="A10" s="4">
        <v>4</v>
      </c>
      <c r="B10" s="4" t="s">
        <v>14</v>
      </c>
      <c r="C10" s="4">
        <v>30121617</v>
      </c>
      <c r="D10" s="4">
        <v>2500700343</v>
      </c>
      <c r="E10" s="6" t="s">
        <v>73</v>
      </c>
      <c r="F10" s="6" t="s">
        <v>56</v>
      </c>
      <c r="G10" s="4">
        <v>6311410</v>
      </c>
      <c r="H10" s="5">
        <v>2500713702500000</v>
      </c>
      <c r="I10" s="4" t="s">
        <v>57</v>
      </c>
      <c r="J10" s="8">
        <v>125000</v>
      </c>
      <c r="K10" s="8">
        <f>VLOOKUP(C10,'บช.ตชด.'!C10:K14,8,FALSE)</f>
        <v>125000</v>
      </c>
      <c r="L10" s="8">
        <v>125000</v>
      </c>
      <c r="M10" s="8">
        <v>125000</v>
      </c>
      <c r="N10" s="19"/>
      <c r="O10" s="22"/>
      <c r="P10" s="21"/>
      <c r="Q10" s="32" t="s">
        <v>107</v>
      </c>
    </row>
    <row r="11" spans="1:17" ht="24" customHeight="1">
      <c r="A11" s="4">
        <v>5</v>
      </c>
      <c r="B11" s="4" t="s">
        <v>14</v>
      </c>
      <c r="C11" s="4">
        <v>30123500</v>
      </c>
      <c r="D11" s="4">
        <v>2500700344</v>
      </c>
      <c r="E11" s="6" t="s">
        <v>74</v>
      </c>
      <c r="F11" s="6" t="s">
        <v>56</v>
      </c>
      <c r="G11" s="4">
        <v>6311410</v>
      </c>
      <c r="H11" s="5">
        <v>2500713702500000</v>
      </c>
      <c r="I11" s="4" t="s">
        <v>58</v>
      </c>
      <c r="J11" s="8">
        <v>125000</v>
      </c>
      <c r="K11" s="8">
        <f>VLOOKUP(C11,'บช.ตชด.'!C11:K14,8,FALSE)</f>
        <v>125000</v>
      </c>
      <c r="L11" s="8">
        <v>125000</v>
      </c>
      <c r="M11" s="8">
        <v>125000</v>
      </c>
      <c r="N11" s="19"/>
      <c r="O11" s="22"/>
      <c r="P11" s="21"/>
      <c r="Q11" s="32" t="s">
        <v>107</v>
      </c>
    </row>
    <row r="12" spans="1:17" ht="24" customHeight="1">
      <c r="A12" s="4">
        <v>6</v>
      </c>
      <c r="B12" s="4" t="s">
        <v>14</v>
      </c>
      <c r="C12" s="4">
        <v>30127245</v>
      </c>
      <c r="D12" s="4">
        <v>2500701495</v>
      </c>
      <c r="E12" s="6" t="s">
        <v>68</v>
      </c>
      <c r="F12" s="6" t="s">
        <v>17</v>
      </c>
      <c r="G12" s="4">
        <v>6310320</v>
      </c>
      <c r="H12" s="5" t="s">
        <v>18</v>
      </c>
      <c r="I12" s="4" t="s">
        <v>19</v>
      </c>
      <c r="J12" s="8">
        <v>793809.53</v>
      </c>
      <c r="K12" s="8">
        <f>VLOOKUP(C12,'บช.ตชด.'!C12:K14,8,FALSE)</f>
        <v>793809.53</v>
      </c>
      <c r="L12" s="8">
        <v>93810.53</v>
      </c>
      <c r="M12" s="8">
        <v>93810.53</v>
      </c>
      <c r="N12" s="19">
        <v>7015299489</v>
      </c>
      <c r="O12" s="22">
        <v>699999</v>
      </c>
      <c r="P12" s="21">
        <f>SUM(J12-O12)</f>
        <v>93810.53000000003</v>
      </c>
      <c r="Q12" s="32" t="s">
        <v>107</v>
      </c>
    </row>
    <row r="13" spans="1:16" ht="24" customHeight="1">
      <c r="A13" s="94" t="s">
        <v>71</v>
      </c>
      <c r="B13" s="95"/>
      <c r="C13" s="95"/>
      <c r="D13" s="95"/>
      <c r="E13" s="95"/>
      <c r="F13" s="95"/>
      <c r="G13" s="96"/>
      <c r="H13" s="5"/>
      <c r="I13" s="4"/>
      <c r="J13" s="50">
        <f>SUM(J7:J12)</f>
        <v>22035109.53</v>
      </c>
      <c r="K13" s="50">
        <f>SUM(K7:K12)</f>
        <v>22035109.53</v>
      </c>
      <c r="L13" s="50">
        <f>SUM(L7:L12)</f>
        <v>4495810.53</v>
      </c>
      <c r="M13" s="50">
        <f>SUM(M7:M12)</f>
        <v>4495810.53</v>
      </c>
      <c r="N13" s="47"/>
      <c r="O13" s="66">
        <f>SUM(O7:O12)</f>
        <v>17539299</v>
      </c>
      <c r="P13" s="66">
        <f>SUM(P7:P12)</f>
        <v>4120810.5300000003</v>
      </c>
    </row>
    <row r="14" spans="1:17" ht="24" customHeight="1">
      <c r="A14" s="77"/>
      <c r="B14" s="77"/>
      <c r="C14" s="77"/>
      <c r="D14" s="77"/>
      <c r="E14" s="78"/>
      <c r="F14" s="78"/>
      <c r="G14" s="77"/>
      <c r="H14" s="79"/>
      <c r="I14" s="77"/>
      <c r="J14" s="80"/>
      <c r="K14" s="80"/>
      <c r="L14" s="80"/>
      <c r="M14" s="80"/>
      <c r="N14" s="81"/>
      <c r="O14" s="82"/>
      <c r="P14" s="83"/>
      <c r="Q14" s="84"/>
    </row>
  </sheetData>
  <sheetProtection/>
  <mergeCells count="2">
    <mergeCell ref="A1:M1"/>
    <mergeCell ref="A13:G13"/>
  </mergeCells>
  <printOptions/>
  <pageMargins left="0.15748031496062992" right="0.15748031496062992" top="0.35433070866141736" bottom="0.35433070866141736" header="0.22" footer="0.15748031496062992"/>
  <pageSetup horizontalDpi="600" verticalDpi="600" orientation="landscape" paperSize="9" scale="75" r:id="rId3"/>
  <headerFooter>
    <oddHeader>&amp;R&amp;"TH SarabunPSK,ธรรมดา"&amp;16หน้า &amp;P / &amp;N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Q8"/>
  <sheetViews>
    <sheetView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A5" sqref="A5:D5"/>
    </sheetView>
  </sheetViews>
  <sheetFormatPr defaultColWidth="9.140625" defaultRowHeight="25.5" customHeight="1"/>
  <cols>
    <col min="1" max="1" width="3.8515625" style="1" customWidth="1"/>
    <col min="2" max="2" width="5.00390625" style="1" customWidth="1"/>
    <col min="3" max="3" width="9.7109375" style="1" customWidth="1"/>
    <col min="4" max="4" width="10.57421875" style="1" customWidth="1"/>
    <col min="5" max="5" width="11.421875" style="1" customWidth="1"/>
    <col min="6" max="6" width="40.8515625" style="1" customWidth="1"/>
    <col min="7" max="7" width="7.421875" style="1" customWidth="1"/>
    <col min="8" max="8" width="13.00390625" style="3" hidden="1" customWidth="1"/>
    <col min="9" max="9" width="0" style="1" hidden="1" customWidth="1"/>
    <col min="10" max="11" width="11.00390625" style="7" customWidth="1"/>
    <col min="12" max="13" width="11.57421875" style="7" customWidth="1"/>
    <col min="14" max="14" width="10.8515625" style="1" bestFit="1" customWidth="1"/>
    <col min="15" max="15" width="13.00390625" style="20" customWidth="1"/>
    <col min="16" max="16" width="12.00390625" style="20" customWidth="1"/>
    <col min="17" max="17" width="11.00390625" style="32" customWidth="1"/>
    <col min="18" max="16384" width="9.00390625" style="1" customWidth="1"/>
  </cols>
  <sheetData>
    <row r="1" spans="1:13" ht="25.5" customHeight="1">
      <c r="A1" s="93" t="s">
        <v>76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5.5" customHeight="1">
      <c r="A2" s="13" t="s">
        <v>0</v>
      </c>
      <c r="D2" s="14" t="s">
        <v>1</v>
      </c>
      <c r="L2" s="7" t="s">
        <v>108</v>
      </c>
      <c r="M2" s="7" t="s">
        <v>99</v>
      </c>
    </row>
    <row r="3" spans="1:4" ht="25.5" customHeight="1">
      <c r="A3" s="13" t="s">
        <v>2</v>
      </c>
      <c r="D3" s="2">
        <v>2021</v>
      </c>
    </row>
    <row r="4" spans="1:4" ht="25.5" customHeight="1">
      <c r="A4" s="13" t="s">
        <v>3</v>
      </c>
      <c r="D4" s="2" t="s">
        <v>124</v>
      </c>
    </row>
    <row r="5" spans="1:16" ht="25.5" customHeight="1">
      <c r="A5" s="13" t="s">
        <v>0</v>
      </c>
      <c r="B5" s="13"/>
      <c r="C5" s="13"/>
      <c r="D5" s="75" t="s">
        <v>77</v>
      </c>
      <c r="E5" s="13"/>
      <c r="F5" s="13"/>
      <c r="J5" s="31" t="s">
        <v>101</v>
      </c>
      <c r="K5" s="31" t="s">
        <v>117</v>
      </c>
      <c r="L5" s="30" t="s">
        <v>102</v>
      </c>
      <c r="M5" s="30" t="s">
        <v>103</v>
      </c>
      <c r="N5" s="28"/>
      <c r="O5" s="29"/>
      <c r="P5" s="29"/>
    </row>
    <row r="6" spans="1:17" s="34" customFormat="1" ht="36.75" customHeight="1">
      <c r="A6" s="11" t="s">
        <v>64</v>
      </c>
      <c r="B6" s="10" t="s">
        <v>4</v>
      </c>
      <c r="C6" s="11" t="s">
        <v>5</v>
      </c>
      <c r="D6" s="10" t="s">
        <v>10</v>
      </c>
      <c r="E6" s="11" t="s">
        <v>65</v>
      </c>
      <c r="F6" s="11" t="s">
        <v>6</v>
      </c>
      <c r="G6" s="11" t="s">
        <v>7</v>
      </c>
      <c r="H6" s="12" t="s">
        <v>8</v>
      </c>
      <c r="I6" s="11" t="s">
        <v>9</v>
      </c>
      <c r="J6" s="15" t="s">
        <v>104</v>
      </c>
      <c r="K6" s="71" t="s">
        <v>118</v>
      </c>
      <c r="L6" s="71" t="s">
        <v>118</v>
      </c>
      <c r="M6" s="71" t="s">
        <v>118</v>
      </c>
      <c r="N6" s="16" t="s">
        <v>86</v>
      </c>
      <c r="O6" s="17" t="s">
        <v>85</v>
      </c>
      <c r="P6" s="18" t="s">
        <v>87</v>
      </c>
      <c r="Q6" s="33"/>
    </row>
    <row r="7" spans="1:17" ht="24" customHeight="1">
      <c r="A7" s="4">
        <v>1</v>
      </c>
      <c r="B7" s="4" t="s">
        <v>14</v>
      </c>
      <c r="C7" s="4">
        <v>30133959</v>
      </c>
      <c r="D7" s="4">
        <v>2500701704</v>
      </c>
      <c r="E7" s="6" t="s">
        <v>77</v>
      </c>
      <c r="F7" s="6" t="s">
        <v>23</v>
      </c>
      <c r="G7" s="4">
        <v>6311220</v>
      </c>
      <c r="H7" s="5">
        <v>2500728705009000</v>
      </c>
      <c r="I7" s="4" t="s">
        <v>24</v>
      </c>
      <c r="J7" s="8">
        <v>18773800</v>
      </c>
      <c r="K7" s="8">
        <v>18773800</v>
      </c>
      <c r="L7" s="8">
        <v>18773800</v>
      </c>
      <c r="M7" s="8">
        <v>18773800</v>
      </c>
      <c r="N7" s="19"/>
      <c r="O7" s="22"/>
      <c r="P7" s="21"/>
      <c r="Q7" s="32" t="s">
        <v>106</v>
      </c>
    </row>
    <row r="8" spans="1:16" ht="24" customHeight="1">
      <c r="A8" s="94" t="s">
        <v>77</v>
      </c>
      <c r="B8" s="95"/>
      <c r="C8" s="95"/>
      <c r="D8" s="95"/>
      <c r="E8" s="95"/>
      <c r="F8" s="95"/>
      <c r="G8" s="96"/>
      <c r="H8" s="5"/>
      <c r="I8" s="4"/>
      <c r="J8" s="53">
        <f>SUM(J7)</f>
        <v>18773800</v>
      </c>
      <c r="K8" s="53">
        <f>SUM(K7)</f>
        <v>18773800</v>
      </c>
      <c r="L8" s="53">
        <f>SUM(L7)</f>
        <v>18773800</v>
      </c>
      <c r="M8" s="53">
        <f>SUM(M7)</f>
        <v>18773800</v>
      </c>
      <c r="N8" s="52"/>
      <c r="O8" s="66">
        <f>SUM(O7)</f>
        <v>0</v>
      </c>
      <c r="P8" s="66">
        <f>SUM(P7:P7)</f>
        <v>0</v>
      </c>
    </row>
  </sheetData>
  <sheetProtection/>
  <mergeCells count="2">
    <mergeCell ref="A1:M1"/>
    <mergeCell ref="A8:G8"/>
  </mergeCells>
  <printOptions/>
  <pageMargins left="0.15748031496062992" right="0.15748031496062992" top="0.35433070866141736" bottom="0.35433070866141736" header="0.22" footer="0.15748031496062992"/>
  <pageSetup horizontalDpi="600" verticalDpi="600" orientation="landscape" paperSize="9" scale="75" r:id="rId1"/>
  <headerFooter>
    <oddHeader>&amp;R&amp;"TH SarabunPSK,ธรรมดา"&amp;16หน้า &amp;P /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Q18"/>
  <sheetViews>
    <sheetView view="pageBreakPreview" zoomScaleSheetLayoutView="100" workbookViewId="0" topLeftCell="A1">
      <pane ySplit="6" topLeftCell="A10" activePane="bottomLeft" state="frozen"/>
      <selection pane="topLeft" activeCell="A1" sqref="A1"/>
      <selection pane="bottomLeft" activeCell="N19" sqref="N19"/>
    </sheetView>
  </sheetViews>
  <sheetFormatPr defaultColWidth="9.140625" defaultRowHeight="25.5" customHeight="1"/>
  <cols>
    <col min="1" max="1" width="3.8515625" style="1" customWidth="1"/>
    <col min="2" max="2" width="5.00390625" style="1" customWidth="1"/>
    <col min="3" max="3" width="9.7109375" style="1" customWidth="1"/>
    <col min="4" max="4" width="10.57421875" style="1" customWidth="1"/>
    <col min="5" max="5" width="11.421875" style="1" customWidth="1"/>
    <col min="6" max="6" width="40.8515625" style="1" customWidth="1"/>
    <col min="7" max="7" width="7.421875" style="1" customWidth="1"/>
    <col min="8" max="8" width="13.00390625" style="3" hidden="1" customWidth="1"/>
    <col min="9" max="9" width="0" style="1" hidden="1" customWidth="1"/>
    <col min="10" max="11" width="11.00390625" style="7" customWidth="1"/>
    <col min="12" max="13" width="11.57421875" style="7" customWidth="1"/>
    <col min="14" max="14" width="10.8515625" style="1" bestFit="1" customWidth="1"/>
    <col min="15" max="15" width="13.00390625" style="20" customWidth="1"/>
    <col min="16" max="16" width="12.00390625" style="20" customWidth="1"/>
    <col min="17" max="17" width="11.00390625" style="32" customWidth="1"/>
    <col min="18" max="16384" width="9.00390625" style="1" customWidth="1"/>
  </cols>
  <sheetData>
    <row r="1" spans="1:13" ht="25.5" customHeight="1">
      <c r="A1" s="93" t="s">
        <v>76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5.5" customHeight="1">
      <c r="A2" s="13" t="s">
        <v>0</v>
      </c>
      <c r="D2" s="14" t="s">
        <v>1</v>
      </c>
      <c r="L2" s="7" t="s">
        <v>108</v>
      </c>
      <c r="M2" s="7" t="s">
        <v>99</v>
      </c>
    </row>
    <row r="3" spans="1:4" ht="25.5" customHeight="1">
      <c r="A3" s="13" t="s">
        <v>2</v>
      </c>
      <c r="D3" s="2">
        <v>2021</v>
      </c>
    </row>
    <row r="4" spans="1:4" ht="25.5" customHeight="1">
      <c r="A4" s="13" t="s">
        <v>3</v>
      </c>
      <c r="D4" s="2" t="s">
        <v>129</v>
      </c>
    </row>
    <row r="5" spans="1:16" ht="25.5" customHeight="1">
      <c r="A5" s="13" t="s">
        <v>0</v>
      </c>
      <c r="B5" s="13"/>
      <c r="C5" s="13"/>
      <c r="D5" s="75" t="s">
        <v>67</v>
      </c>
      <c r="J5" s="31" t="s">
        <v>101</v>
      </c>
      <c r="K5" s="31" t="s">
        <v>117</v>
      </c>
      <c r="L5" s="30" t="s">
        <v>102</v>
      </c>
      <c r="M5" s="30" t="s">
        <v>103</v>
      </c>
      <c r="N5" s="28"/>
      <c r="O5" s="29"/>
      <c r="P5" s="29"/>
    </row>
    <row r="6" spans="1:17" s="34" customFormat="1" ht="36.75" customHeight="1">
      <c r="A6" s="11" t="s">
        <v>64</v>
      </c>
      <c r="B6" s="10" t="s">
        <v>4</v>
      </c>
      <c r="C6" s="11" t="s">
        <v>5</v>
      </c>
      <c r="D6" s="10" t="s">
        <v>10</v>
      </c>
      <c r="E6" s="11" t="s">
        <v>65</v>
      </c>
      <c r="F6" s="11" t="s">
        <v>6</v>
      </c>
      <c r="G6" s="11" t="s">
        <v>7</v>
      </c>
      <c r="H6" s="12" t="s">
        <v>8</v>
      </c>
      <c r="I6" s="11" t="s">
        <v>9</v>
      </c>
      <c r="J6" s="15" t="s">
        <v>104</v>
      </c>
      <c r="K6" s="71" t="s">
        <v>118</v>
      </c>
      <c r="L6" s="71" t="s">
        <v>118</v>
      </c>
      <c r="M6" s="71" t="s">
        <v>118</v>
      </c>
      <c r="N6" s="16" t="s">
        <v>86</v>
      </c>
      <c r="O6" s="17" t="s">
        <v>85</v>
      </c>
      <c r="P6" s="18" t="s">
        <v>87</v>
      </c>
      <c r="Q6" s="33"/>
    </row>
    <row r="7" spans="1:17" ht="24" customHeight="1">
      <c r="A7" s="4">
        <v>1</v>
      </c>
      <c r="B7" s="4" t="s">
        <v>14</v>
      </c>
      <c r="C7" s="4">
        <v>30132985</v>
      </c>
      <c r="D7" s="4">
        <v>2500700173</v>
      </c>
      <c r="E7" s="6" t="s">
        <v>67</v>
      </c>
      <c r="F7" s="6" t="s">
        <v>15</v>
      </c>
      <c r="G7" s="4">
        <v>6310310</v>
      </c>
      <c r="H7" s="5">
        <v>9090957712120000</v>
      </c>
      <c r="I7" s="4" t="s">
        <v>16</v>
      </c>
      <c r="J7" s="8">
        <v>5708000</v>
      </c>
      <c r="K7" s="8">
        <v>5708000</v>
      </c>
      <c r="L7" s="8">
        <v>5708000</v>
      </c>
      <c r="M7" s="8">
        <v>5708000</v>
      </c>
      <c r="N7" s="19"/>
      <c r="O7" s="22"/>
      <c r="P7" s="21"/>
      <c r="Q7" s="32" t="s">
        <v>106</v>
      </c>
    </row>
    <row r="8" spans="1:17" ht="24" customHeight="1">
      <c r="A8" s="4">
        <v>2</v>
      </c>
      <c r="B8" s="4" t="s">
        <v>14</v>
      </c>
      <c r="C8" s="4">
        <v>30133311</v>
      </c>
      <c r="D8" s="4">
        <v>2500700173</v>
      </c>
      <c r="E8" s="6" t="s">
        <v>67</v>
      </c>
      <c r="F8" s="6" t="s">
        <v>15</v>
      </c>
      <c r="G8" s="4">
        <v>6310310</v>
      </c>
      <c r="H8" s="5">
        <v>9090957712120000</v>
      </c>
      <c r="I8" s="4" t="s">
        <v>16</v>
      </c>
      <c r="J8" s="8">
        <v>1650000</v>
      </c>
      <c r="K8" s="8">
        <v>1650000</v>
      </c>
      <c r="L8" s="8">
        <v>1650000</v>
      </c>
      <c r="M8" s="8">
        <v>1650000</v>
      </c>
      <c r="N8" s="19"/>
      <c r="O8" s="22"/>
      <c r="P8" s="21"/>
      <c r="Q8" s="32" t="s">
        <v>106</v>
      </c>
    </row>
    <row r="9" spans="1:17" ht="24" customHeight="1">
      <c r="A9" s="4">
        <v>3</v>
      </c>
      <c r="B9" s="4" t="s">
        <v>14</v>
      </c>
      <c r="C9" s="4">
        <v>30133348</v>
      </c>
      <c r="D9" s="4">
        <v>2500700173</v>
      </c>
      <c r="E9" s="6" t="s">
        <v>67</v>
      </c>
      <c r="F9" s="6" t="s">
        <v>15</v>
      </c>
      <c r="G9" s="4">
        <v>6310310</v>
      </c>
      <c r="H9" s="5">
        <v>9090957712120000</v>
      </c>
      <c r="I9" s="4" t="s">
        <v>16</v>
      </c>
      <c r="J9" s="8">
        <v>400000</v>
      </c>
      <c r="K9" s="8">
        <v>400000</v>
      </c>
      <c r="L9" s="9">
        <v>0</v>
      </c>
      <c r="M9" s="9">
        <v>0</v>
      </c>
      <c r="N9" s="19">
        <v>7015311534</v>
      </c>
      <c r="O9" s="22">
        <v>400000</v>
      </c>
      <c r="P9" s="21">
        <f>SUM(J9-O9)</f>
        <v>0</v>
      </c>
      <c r="Q9" s="32" t="s">
        <v>106</v>
      </c>
    </row>
    <row r="10" spans="1:17" ht="24" customHeight="1">
      <c r="A10" s="4">
        <v>4</v>
      </c>
      <c r="B10" s="4" t="s">
        <v>14</v>
      </c>
      <c r="C10" s="4">
        <v>30133376</v>
      </c>
      <c r="D10" s="4">
        <v>2500700173</v>
      </c>
      <c r="E10" s="6" t="s">
        <v>67</v>
      </c>
      <c r="F10" s="6" t="s">
        <v>15</v>
      </c>
      <c r="G10" s="4">
        <v>6310310</v>
      </c>
      <c r="H10" s="5">
        <v>9090957712120000</v>
      </c>
      <c r="I10" s="4" t="s">
        <v>16</v>
      </c>
      <c r="J10" s="8">
        <v>499900</v>
      </c>
      <c r="K10" s="8">
        <v>499900</v>
      </c>
      <c r="L10" s="9">
        <v>0</v>
      </c>
      <c r="M10" s="9">
        <v>0</v>
      </c>
      <c r="N10" s="19">
        <v>7015341097</v>
      </c>
      <c r="O10" s="22">
        <v>499900</v>
      </c>
      <c r="P10" s="21">
        <f>SUM(J10-O10)</f>
        <v>0</v>
      </c>
      <c r="Q10" s="32" t="s">
        <v>106</v>
      </c>
    </row>
    <row r="11" spans="1:17" ht="24" customHeight="1">
      <c r="A11" s="4">
        <v>5</v>
      </c>
      <c r="B11" s="4" t="s">
        <v>14</v>
      </c>
      <c r="C11" s="4">
        <v>30133426</v>
      </c>
      <c r="D11" s="4">
        <v>2500700173</v>
      </c>
      <c r="E11" s="6" t="s">
        <v>67</v>
      </c>
      <c r="F11" s="6" t="s">
        <v>15</v>
      </c>
      <c r="G11" s="4">
        <v>6310310</v>
      </c>
      <c r="H11" s="5">
        <v>9090957712120000</v>
      </c>
      <c r="I11" s="4" t="s">
        <v>16</v>
      </c>
      <c r="J11" s="8">
        <v>700000</v>
      </c>
      <c r="K11" s="8">
        <v>700000</v>
      </c>
      <c r="L11" s="8">
        <v>700000</v>
      </c>
      <c r="M11" s="8">
        <v>700000</v>
      </c>
      <c r="N11" s="19"/>
      <c r="O11" s="22"/>
      <c r="P11" s="21"/>
      <c r="Q11" s="32" t="s">
        <v>106</v>
      </c>
    </row>
    <row r="12" spans="1:17" ht="24" customHeight="1">
      <c r="A12" s="4">
        <v>6</v>
      </c>
      <c r="B12" s="4" t="s">
        <v>14</v>
      </c>
      <c r="C12" s="4">
        <v>30133450</v>
      </c>
      <c r="D12" s="4">
        <v>2500700173</v>
      </c>
      <c r="E12" s="6" t="s">
        <v>67</v>
      </c>
      <c r="F12" s="6" t="s">
        <v>15</v>
      </c>
      <c r="G12" s="4">
        <v>6310310</v>
      </c>
      <c r="H12" s="5">
        <v>9090957712120000</v>
      </c>
      <c r="I12" s="4" t="s">
        <v>16</v>
      </c>
      <c r="J12" s="8">
        <v>270000</v>
      </c>
      <c r="K12" s="8">
        <v>270000</v>
      </c>
      <c r="L12" s="8">
        <v>270000</v>
      </c>
      <c r="M12" s="8">
        <v>270000</v>
      </c>
      <c r="N12" s="19"/>
      <c r="O12" s="22"/>
      <c r="P12" s="21"/>
      <c r="Q12" s="32" t="s">
        <v>106</v>
      </c>
    </row>
    <row r="13" spans="1:17" ht="24" customHeight="1">
      <c r="A13" s="4">
        <v>7</v>
      </c>
      <c r="B13" s="4" t="s">
        <v>14</v>
      </c>
      <c r="C13" s="4">
        <v>30133474</v>
      </c>
      <c r="D13" s="4">
        <v>2500700173</v>
      </c>
      <c r="E13" s="6" t="s">
        <v>67</v>
      </c>
      <c r="F13" s="6" t="s">
        <v>15</v>
      </c>
      <c r="G13" s="4">
        <v>6310310</v>
      </c>
      <c r="H13" s="5">
        <v>9090957712120000</v>
      </c>
      <c r="I13" s="4" t="s">
        <v>16</v>
      </c>
      <c r="J13" s="8">
        <v>6000000</v>
      </c>
      <c r="K13" s="8">
        <v>6000000</v>
      </c>
      <c r="L13" s="8">
        <v>6000000</v>
      </c>
      <c r="M13" s="8">
        <v>6000000</v>
      </c>
      <c r="N13" s="19"/>
      <c r="O13" s="22"/>
      <c r="P13" s="21"/>
      <c r="Q13" s="32" t="s">
        <v>106</v>
      </c>
    </row>
    <row r="14" spans="1:17" ht="24" customHeight="1">
      <c r="A14" s="4">
        <v>8</v>
      </c>
      <c r="B14" s="4" t="s">
        <v>14</v>
      </c>
      <c r="C14" s="4">
        <v>30133508</v>
      </c>
      <c r="D14" s="4">
        <v>2500700173</v>
      </c>
      <c r="E14" s="6" t="s">
        <v>67</v>
      </c>
      <c r="F14" s="6" t="s">
        <v>15</v>
      </c>
      <c r="G14" s="4">
        <v>6310310</v>
      </c>
      <c r="H14" s="5">
        <v>9090957712120000</v>
      </c>
      <c r="I14" s="4" t="s">
        <v>16</v>
      </c>
      <c r="J14" s="8">
        <v>1350000</v>
      </c>
      <c r="K14" s="8">
        <v>1350000</v>
      </c>
      <c r="L14" s="8">
        <v>1350000</v>
      </c>
      <c r="M14" s="8">
        <v>1350000</v>
      </c>
      <c r="N14" s="19"/>
      <c r="O14" s="22"/>
      <c r="P14" s="21"/>
      <c r="Q14" s="32" t="s">
        <v>106</v>
      </c>
    </row>
    <row r="15" spans="1:17" ht="24" customHeight="1">
      <c r="A15" s="4">
        <v>9</v>
      </c>
      <c r="B15" s="4" t="s">
        <v>14</v>
      </c>
      <c r="C15" s="4">
        <v>30133533</v>
      </c>
      <c r="D15" s="4">
        <v>2500700173</v>
      </c>
      <c r="E15" s="6" t="s">
        <v>67</v>
      </c>
      <c r="F15" s="6" t="s">
        <v>15</v>
      </c>
      <c r="G15" s="4">
        <v>6310310</v>
      </c>
      <c r="H15" s="5">
        <v>9090957712120000</v>
      </c>
      <c r="I15" s="4" t="s">
        <v>16</v>
      </c>
      <c r="J15" s="8">
        <v>5000000</v>
      </c>
      <c r="K15" s="8">
        <v>5000000</v>
      </c>
      <c r="L15" s="8">
        <v>5000000</v>
      </c>
      <c r="M15" s="8">
        <v>5000000</v>
      </c>
      <c r="N15" s="19"/>
      <c r="O15" s="22"/>
      <c r="P15" s="21"/>
      <c r="Q15" s="32" t="s">
        <v>106</v>
      </c>
    </row>
    <row r="16" spans="1:17" ht="24" customHeight="1">
      <c r="A16" s="4">
        <v>10</v>
      </c>
      <c r="B16" s="4" t="s">
        <v>14</v>
      </c>
      <c r="C16" s="4">
        <v>30133836</v>
      </c>
      <c r="D16" s="4">
        <v>2500700173</v>
      </c>
      <c r="E16" s="6" t="s">
        <v>67</v>
      </c>
      <c r="F16" s="6" t="s">
        <v>15</v>
      </c>
      <c r="G16" s="4">
        <v>6310310</v>
      </c>
      <c r="H16" s="5">
        <v>9090957712120000</v>
      </c>
      <c r="I16" s="4" t="s">
        <v>16</v>
      </c>
      <c r="J16" s="8">
        <v>2000000</v>
      </c>
      <c r="K16" s="8">
        <v>2000000</v>
      </c>
      <c r="L16" s="8">
        <v>2000000</v>
      </c>
      <c r="M16" s="8">
        <v>2000000</v>
      </c>
      <c r="N16" s="19"/>
      <c r="O16" s="22"/>
      <c r="P16" s="21"/>
      <c r="Q16" s="32" t="s">
        <v>106</v>
      </c>
    </row>
    <row r="17" spans="1:17" ht="24" customHeight="1">
      <c r="A17" s="4">
        <v>11</v>
      </c>
      <c r="B17" s="24" t="s">
        <v>14</v>
      </c>
      <c r="C17" s="23">
        <v>30133494</v>
      </c>
      <c r="D17" s="24">
        <f>VLOOKUP($C17,'[1]สำรอง Confirm รวม 84 รายการ '!$C$8:$E$91,2,FALSE)</f>
        <v>2500700173</v>
      </c>
      <c r="E17" s="25" t="s">
        <v>67</v>
      </c>
      <c r="F17" s="25" t="s">
        <v>15</v>
      </c>
      <c r="G17" s="24">
        <v>6310310</v>
      </c>
      <c r="H17" s="26">
        <v>9090957712120000</v>
      </c>
      <c r="I17" s="24" t="s">
        <v>16</v>
      </c>
      <c r="J17" s="27">
        <v>836000</v>
      </c>
      <c r="K17" s="8" t="e">
        <f>VLOOKUP(B17,'[2]สำรองเงิน ที่ กค อนุมัติ 73 ราย'!$C$14:$K$86,9,FALSE)</f>
        <v>#N/A</v>
      </c>
      <c r="L17" s="8" t="e">
        <f>VLOOKUP(C17,'[2]สำรองเงิน ที่ กค อนุมัติ 73 ราย'!$C$14:$K$86,9,FALSE)</f>
        <v>#N/A</v>
      </c>
      <c r="M17" s="27">
        <v>836000</v>
      </c>
      <c r="N17" s="19"/>
      <c r="O17" s="22"/>
      <c r="P17" s="21"/>
      <c r="Q17" s="32" t="s">
        <v>105</v>
      </c>
    </row>
    <row r="18" spans="1:16" ht="24" customHeight="1">
      <c r="A18" s="94" t="s">
        <v>67</v>
      </c>
      <c r="B18" s="95"/>
      <c r="C18" s="95"/>
      <c r="D18" s="95"/>
      <c r="E18" s="95"/>
      <c r="F18" s="95"/>
      <c r="G18" s="95"/>
      <c r="H18" s="49"/>
      <c r="I18" s="49"/>
      <c r="J18" s="51">
        <f>SUM(J7:J17)</f>
        <v>24413900</v>
      </c>
      <c r="K18" s="51" t="e">
        <f>SUM(K7:K17)</f>
        <v>#N/A</v>
      </c>
      <c r="L18" s="51" t="e">
        <f>SUM(L7:L17)</f>
        <v>#N/A</v>
      </c>
      <c r="M18" s="51">
        <f>SUM(M7:M17)</f>
        <v>23514000</v>
      </c>
      <c r="N18" s="52"/>
      <c r="O18" s="66">
        <f>SUM(O7:O17)</f>
        <v>899900</v>
      </c>
      <c r="P18" s="66">
        <f>SUM(P7:P17)</f>
        <v>0</v>
      </c>
    </row>
  </sheetData>
  <sheetProtection/>
  <mergeCells count="2">
    <mergeCell ref="A1:M1"/>
    <mergeCell ref="A18:G18"/>
  </mergeCells>
  <printOptions/>
  <pageMargins left="0.15748031496062992" right="0.15748031496062992" top="0.35433070866141736" bottom="0.35433070866141736" header="0.22" footer="0.15748031496062992"/>
  <pageSetup horizontalDpi="600" verticalDpi="600" orientation="landscape" paperSize="9" scale="75" r:id="rId1"/>
  <headerFooter>
    <oddHeader>&amp;R&amp;"TH SarabunPSK,ธรรมดา"&amp;16หน้า &amp;P /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Q26"/>
  <sheetViews>
    <sheetView view="pageBreakPreview" zoomScale="90" zoomScaleSheetLayoutView="90" workbookViewId="0" topLeftCell="A1">
      <pane ySplit="6" topLeftCell="A16" activePane="bottomLeft" state="frozen"/>
      <selection pane="topLeft" activeCell="A1" sqref="A1"/>
      <selection pane="bottomLeft" activeCell="S25" sqref="S25"/>
    </sheetView>
  </sheetViews>
  <sheetFormatPr defaultColWidth="9.140625" defaultRowHeight="25.5" customHeight="1"/>
  <cols>
    <col min="1" max="1" width="3.8515625" style="1" customWidth="1"/>
    <col min="2" max="2" width="5.00390625" style="1" customWidth="1"/>
    <col min="3" max="3" width="9.7109375" style="1" customWidth="1"/>
    <col min="4" max="4" width="10.57421875" style="1" customWidth="1"/>
    <col min="5" max="5" width="11.421875" style="1" customWidth="1"/>
    <col min="6" max="6" width="40.8515625" style="1" customWidth="1"/>
    <col min="7" max="7" width="7.421875" style="1" customWidth="1"/>
    <col min="8" max="8" width="13.00390625" style="3" hidden="1" customWidth="1"/>
    <col min="9" max="9" width="0" style="1" hidden="1" customWidth="1"/>
    <col min="10" max="11" width="11.00390625" style="7" customWidth="1"/>
    <col min="12" max="13" width="11.57421875" style="7" customWidth="1"/>
    <col min="14" max="14" width="10.8515625" style="1" bestFit="1" customWidth="1"/>
    <col min="15" max="15" width="13.00390625" style="20" customWidth="1"/>
    <col min="16" max="16" width="12.00390625" style="20" customWidth="1"/>
    <col min="17" max="17" width="11.00390625" style="32" customWidth="1"/>
    <col min="18" max="16384" width="9.00390625" style="1" customWidth="1"/>
  </cols>
  <sheetData>
    <row r="1" spans="1:13" ht="25.5" customHeight="1">
      <c r="A1" s="93" t="s">
        <v>76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5.5" customHeight="1">
      <c r="A2" s="13" t="s">
        <v>0</v>
      </c>
      <c r="D2" s="14" t="s">
        <v>1</v>
      </c>
      <c r="L2" s="7" t="s">
        <v>108</v>
      </c>
      <c r="M2" s="7" t="s">
        <v>99</v>
      </c>
    </row>
    <row r="3" spans="1:4" ht="25.5" customHeight="1">
      <c r="A3" s="13" t="s">
        <v>2</v>
      </c>
      <c r="D3" s="2">
        <v>2021</v>
      </c>
    </row>
    <row r="4" spans="1:4" ht="25.5" customHeight="1">
      <c r="A4" s="13" t="s">
        <v>3</v>
      </c>
      <c r="D4" s="2" t="s">
        <v>125</v>
      </c>
    </row>
    <row r="5" spans="1:16" ht="25.5" customHeight="1">
      <c r="A5" s="13" t="s">
        <v>0</v>
      </c>
      <c r="B5" s="13"/>
      <c r="C5" s="13"/>
      <c r="D5" s="75" t="s">
        <v>109</v>
      </c>
      <c r="J5" s="31" t="s">
        <v>101</v>
      </c>
      <c r="K5" s="31" t="s">
        <v>117</v>
      </c>
      <c r="L5" s="30" t="s">
        <v>102</v>
      </c>
      <c r="M5" s="30" t="s">
        <v>103</v>
      </c>
      <c r="N5" s="28"/>
      <c r="O5" s="29"/>
      <c r="P5" s="29"/>
    </row>
    <row r="6" spans="1:17" s="34" customFormat="1" ht="36.75" customHeight="1">
      <c r="A6" s="11" t="s">
        <v>64</v>
      </c>
      <c r="B6" s="10" t="s">
        <v>4</v>
      </c>
      <c r="C6" s="11" t="s">
        <v>5</v>
      </c>
      <c r="D6" s="10" t="s">
        <v>10</v>
      </c>
      <c r="E6" s="11" t="s">
        <v>65</v>
      </c>
      <c r="F6" s="11" t="s">
        <v>6</v>
      </c>
      <c r="G6" s="11" t="s">
        <v>7</v>
      </c>
      <c r="H6" s="12" t="s">
        <v>8</v>
      </c>
      <c r="I6" s="11" t="s">
        <v>9</v>
      </c>
      <c r="J6" s="15" t="s">
        <v>104</v>
      </c>
      <c r="K6" s="71" t="s">
        <v>118</v>
      </c>
      <c r="L6" s="71" t="s">
        <v>118</v>
      </c>
      <c r="M6" s="71" t="s">
        <v>118</v>
      </c>
      <c r="N6" s="16" t="s">
        <v>86</v>
      </c>
      <c r="O6" s="17" t="s">
        <v>85</v>
      </c>
      <c r="P6" s="18" t="s">
        <v>87</v>
      </c>
      <c r="Q6" s="33"/>
    </row>
    <row r="7" spans="1:17" ht="24" customHeight="1">
      <c r="A7" s="4">
        <v>1</v>
      </c>
      <c r="B7" s="4" t="s">
        <v>14</v>
      </c>
      <c r="C7" s="4">
        <v>30125326</v>
      </c>
      <c r="D7" s="4">
        <v>2500700473</v>
      </c>
      <c r="E7" s="6" t="s">
        <v>83</v>
      </c>
      <c r="F7" s="6" t="s">
        <v>20</v>
      </c>
      <c r="G7" s="4">
        <v>6311200</v>
      </c>
      <c r="H7" s="5">
        <v>2500701778000000</v>
      </c>
      <c r="I7" s="4" t="s">
        <v>13</v>
      </c>
      <c r="J7" s="8">
        <v>2073714</v>
      </c>
      <c r="K7" s="8">
        <v>2073714</v>
      </c>
      <c r="L7" s="8">
        <v>2073714</v>
      </c>
      <c r="M7" s="8">
        <v>2073714</v>
      </c>
      <c r="N7" s="19"/>
      <c r="O7" s="22"/>
      <c r="P7" s="21"/>
      <c r="Q7" s="32" t="s">
        <v>106</v>
      </c>
    </row>
    <row r="8" spans="1:17" ht="24" customHeight="1">
      <c r="A8" s="4">
        <v>2</v>
      </c>
      <c r="B8" s="4" t="s">
        <v>14</v>
      </c>
      <c r="C8" s="4">
        <v>30123969</v>
      </c>
      <c r="D8" s="4">
        <v>2500701697</v>
      </c>
      <c r="E8" s="6" t="s">
        <v>84</v>
      </c>
      <c r="F8" s="6" t="s">
        <v>25</v>
      </c>
      <c r="G8" s="4">
        <v>6311310</v>
      </c>
      <c r="H8" s="5">
        <v>2500702777110080</v>
      </c>
      <c r="I8" s="4" t="s">
        <v>16</v>
      </c>
      <c r="J8" s="8">
        <v>1412400</v>
      </c>
      <c r="K8" s="8">
        <v>1412400</v>
      </c>
      <c r="L8" s="8">
        <v>42800</v>
      </c>
      <c r="M8" s="8">
        <v>42800</v>
      </c>
      <c r="N8" s="19">
        <v>7015323543</v>
      </c>
      <c r="O8" s="22">
        <v>1369600</v>
      </c>
      <c r="P8" s="21">
        <f aca="true" t="shared" si="0" ref="P8:P25">SUM(J8-O8)</f>
        <v>42800</v>
      </c>
      <c r="Q8" s="32" t="s">
        <v>107</v>
      </c>
    </row>
    <row r="9" spans="1:17" ht="24" customHeight="1">
      <c r="A9" s="4">
        <v>3</v>
      </c>
      <c r="B9" s="4" t="s">
        <v>14</v>
      </c>
      <c r="C9" s="4">
        <v>30123979</v>
      </c>
      <c r="D9" s="4">
        <v>2500701697</v>
      </c>
      <c r="E9" s="6" t="s">
        <v>84</v>
      </c>
      <c r="F9" s="6" t="s">
        <v>25</v>
      </c>
      <c r="G9" s="4">
        <v>6311310</v>
      </c>
      <c r="H9" s="5">
        <v>2500702777110080</v>
      </c>
      <c r="I9" s="4" t="s">
        <v>16</v>
      </c>
      <c r="J9" s="8">
        <v>470800</v>
      </c>
      <c r="K9" s="8">
        <v>470800</v>
      </c>
      <c r="L9" s="8">
        <v>21400</v>
      </c>
      <c r="M9" s="8">
        <v>21400</v>
      </c>
      <c r="N9" s="19">
        <v>7015323543</v>
      </c>
      <c r="O9" s="22">
        <v>449400</v>
      </c>
      <c r="P9" s="21">
        <f t="shared" si="0"/>
        <v>21400</v>
      </c>
      <c r="Q9" s="32" t="s">
        <v>107</v>
      </c>
    </row>
    <row r="10" spans="1:17" ht="24" customHeight="1">
      <c r="A10" s="4">
        <v>4</v>
      </c>
      <c r="B10" s="4" t="s">
        <v>14</v>
      </c>
      <c r="C10" s="4">
        <v>30123989</v>
      </c>
      <c r="D10" s="4">
        <v>2500701697</v>
      </c>
      <c r="E10" s="6" t="s">
        <v>84</v>
      </c>
      <c r="F10" s="6" t="s">
        <v>25</v>
      </c>
      <c r="G10" s="4">
        <v>6311310</v>
      </c>
      <c r="H10" s="5">
        <v>2500702777110090</v>
      </c>
      <c r="I10" s="4" t="s">
        <v>16</v>
      </c>
      <c r="J10" s="8">
        <v>128400</v>
      </c>
      <c r="K10" s="8">
        <v>128400</v>
      </c>
      <c r="L10" s="8">
        <v>10700</v>
      </c>
      <c r="M10" s="8">
        <v>10700</v>
      </c>
      <c r="N10" s="19">
        <v>7015323543</v>
      </c>
      <c r="O10" s="22">
        <v>117700</v>
      </c>
      <c r="P10" s="21">
        <f t="shared" si="0"/>
        <v>10700</v>
      </c>
      <c r="Q10" s="32" t="s">
        <v>107</v>
      </c>
    </row>
    <row r="11" spans="1:17" ht="24" customHeight="1">
      <c r="A11" s="4">
        <v>5</v>
      </c>
      <c r="B11" s="4" t="s">
        <v>14</v>
      </c>
      <c r="C11" s="4">
        <v>30123996</v>
      </c>
      <c r="D11" s="4">
        <v>2500701697</v>
      </c>
      <c r="E11" s="6" t="s">
        <v>84</v>
      </c>
      <c r="F11" s="6" t="s">
        <v>26</v>
      </c>
      <c r="G11" s="4">
        <v>6311310</v>
      </c>
      <c r="H11" s="5">
        <v>2500702777110090</v>
      </c>
      <c r="I11" s="4" t="s">
        <v>16</v>
      </c>
      <c r="J11" s="8">
        <v>117700</v>
      </c>
      <c r="K11" s="8">
        <v>117700</v>
      </c>
      <c r="L11" s="8">
        <v>10700</v>
      </c>
      <c r="M11" s="8">
        <v>10700</v>
      </c>
      <c r="N11" s="19">
        <v>7015323543</v>
      </c>
      <c r="O11" s="22">
        <v>107000</v>
      </c>
      <c r="P11" s="21">
        <f t="shared" si="0"/>
        <v>10700</v>
      </c>
      <c r="Q11" s="32" t="s">
        <v>107</v>
      </c>
    </row>
    <row r="12" spans="1:17" ht="24" customHeight="1">
      <c r="A12" s="4">
        <v>6</v>
      </c>
      <c r="B12" s="4" t="s">
        <v>14</v>
      </c>
      <c r="C12" s="4">
        <v>30124001</v>
      </c>
      <c r="D12" s="4">
        <v>2500701697</v>
      </c>
      <c r="E12" s="6" t="s">
        <v>84</v>
      </c>
      <c r="F12" s="6" t="s">
        <v>26</v>
      </c>
      <c r="G12" s="4">
        <v>6311310</v>
      </c>
      <c r="H12" s="5">
        <v>2500702777110090</v>
      </c>
      <c r="I12" s="4" t="s">
        <v>16</v>
      </c>
      <c r="J12" s="8">
        <v>59000</v>
      </c>
      <c r="K12" s="8">
        <v>59000</v>
      </c>
      <c r="L12" s="8">
        <v>4950</v>
      </c>
      <c r="M12" s="8">
        <v>4950</v>
      </c>
      <c r="N12" s="19">
        <v>7015323543</v>
      </c>
      <c r="O12" s="22">
        <v>54050</v>
      </c>
      <c r="P12" s="21">
        <f t="shared" si="0"/>
        <v>4950</v>
      </c>
      <c r="Q12" s="32" t="s">
        <v>107</v>
      </c>
    </row>
    <row r="13" spans="1:17" ht="24" customHeight="1">
      <c r="A13" s="4">
        <v>7</v>
      </c>
      <c r="B13" s="4" t="s">
        <v>14</v>
      </c>
      <c r="C13" s="4">
        <v>30124006</v>
      </c>
      <c r="D13" s="4">
        <v>2500701697</v>
      </c>
      <c r="E13" s="6" t="s">
        <v>84</v>
      </c>
      <c r="F13" s="6" t="s">
        <v>26</v>
      </c>
      <c r="G13" s="4">
        <v>6311310</v>
      </c>
      <c r="H13" s="5">
        <v>2500702777110090</v>
      </c>
      <c r="I13" s="4" t="s">
        <v>16</v>
      </c>
      <c r="J13" s="8">
        <v>73830</v>
      </c>
      <c r="K13" s="8">
        <v>73830</v>
      </c>
      <c r="L13" s="8">
        <v>4280</v>
      </c>
      <c r="M13" s="8">
        <v>4280</v>
      </c>
      <c r="N13" s="19">
        <v>7015323543</v>
      </c>
      <c r="O13" s="22">
        <v>69550</v>
      </c>
      <c r="P13" s="21">
        <f t="shared" si="0"/>
        <v>4280</v>
      </c>
      <c r="Q13" s="32" t="s">
        <v>107</v>
      </c>
    </row>
    <row r="14" spans="1:17" ht="24" customHeight="1">
      <c r="A14" s="4">
        <v>8</v>
      </c>
      <c r="B14" s="4" t="s">
        <v>14</v>
      </c>
      <c r="C14" s="4">
        <v>30124010</v>
      </c>
      <c r="D14" s="4">
        <v>2500701697</v>
      </c>
      <c r="E14" s="6" t="s">
        <v>84</v>
      </c>
      <c r="F14" s="6" t="s">
        <v>26</v>
      </c>
      <c r="G14" s="4">
        <v>6311310</v>
      </c>
      <c r="H14" s="5">
        <v>2500702777110090</v>
      </c>
      <c r="I14" s="4" t="s">
        <v>16</v>
      </c>
      <c r="J14" s="8">
        <v>73830</v>
      </c>
      <c r="K14" s="8">
        <v>73830</v>
      </c>
      <c r="L14" s="8">
        <v>4280</v>
      </c>
      <c r="M14" s="8">
        <v>4280</v>
      </c>
      <c r="N14" s="19">
        <v>7015323543</v>
      </c>
      <c r="O14" s="22">
        <v>69550</v>
      </c>
      <c r="P14" s="21">
        <f t="shared" si="0"/>
        <v>4280</v>
      </c>
      <c r="Q14" s="32" t="s">
        <v>107</v>
      </c>
    </row>
    <row r="15" spans="1:17" ht="24" customHeight="1">
      <c r="A15" s="4">
        <v>9</v>
      </c>
      <c r="B15" s="4" t="s">
        <v>14</v>
      </c>
      <c r="C15" s="4">
        <v>30124014</v>
      </c>
      <c r="D15" s="4">
        <v>2500701697</v>
      </c>
      <c r="E15" s="6" t="s">
        <v>84</v>
      </c>
      <c r="F15" s="6" t="s">
        <v>26</v>
      </c>
      <c r="G15" s="4">
        <v>6311310</v>
      </c>
      <c r="H15" s="5">
        <v>2500702777110090</v>
      </c>
      <c r="I15" s="4" t="s">
        <v>16</v>
      </c>
      <c r="J15" s="8">
        <v>80250</v>
      </c>
      <c r="K15" s="8">
        <v>80250</v>
      </c>
      <c r="L15" s="8">
        <v>10700</v>
      </c>
      <c r="M15" s="8">
        <v>10700</v>
      </c>
      <c r="N15" s="19">
        <v>7015323543</v>
      </c>
      <c r="O15" s="22">
        <v>69550</v>
      </c>
      <c r="P15" s="21">
        <f t="shared" si="0"/>
        <v>10700</v>
      </c>
      <c r="Q15" s="32" t="s">
        <v>107</v>
      </c>
    </row>
    <row r="16" spans="1:17" ht="24" customHeight="1">
      <c r="A16" s="4">
        <v>10</v>
      </c>
      <c r="B16" s="4" t="s">
        <v>14</v>
      </c>
      <c r="C16" s="4">
        <v>30124019</v>
      </c>
      <c r="D16" s="4">
        <v>2500701697</v>
      </c>
      <c r="E16" s="6" t="s">
        <v>84</v>
      </c>
      <c r="F16" s="6" t="s">
        <v>26</v>
      </c>
      <c r="G16" s="4">
        <v>6311310</v>
      </c>
      <c r="H16" s="5">
        <v>2500702777110090</v>
      </c>
      <c r="I16" s="4" t="s">
        <v>16</v>
      </c>
      <c r="J16" s="8">
        <v>73830</v>
      </c>
      <c r="K16" s="8">
        <v>73830</v>
      </c>
      <c r="L16" s="8">
        <v>4280</v>
      </c>
      <c r="M16" s="8">
        <v>4280</v>
      </c>
      <c r="N16" s="19">
        <v>7015323543</v>
      </c>
      <c r="O16" s="22">
        <v>69550</v>
      </c>
      <c r="P16" s="21">
        <f t="shared" si="0"/>
        <v>4280</v>
      </c>
      <c r="Q16" s="32" t="s">
        <v>107</v>
      </c>
    </row>
    <row r="17" spans="1:17" ht="24" customHeight="1">
      <c r="A17" s="4">
        <v>11</v>
      </c>
      <c r="B17" s="4" t="s">
        <v>14</v>
      </c>
      <c r="C17" s="4">
        <v>30124023</v>
      </c>
      <c r="D17" s="4">
        <v>2500701697</v>
      </c>
      <c r="E17" s="6" t="s">
        <v>84</v>
      </c>
      <c r="F17" s="6" t="s">
        <v>26</v>
      </c>
      <c r="G17" s="4">
        <v>6311310</v>
      </c>
      <c r="H17" s="5">
        <v>2500702777110090</v>
      </c>
      <c r="I17" s="4" t="s">
        <v>16</v>
      </c>
      <c r="J17" s="8">
        <v>73830</v>
      </c>
      <c r="K17" s="8">
        <v>73830</v>
      </c>
      <c r="L17" s="8">
        <v>4280</v>
      </c>
      <c r="M17" s="8">
        <v>4280</v>
      </c>
      <c r="N17" s="19">
        <v>7015323543</v>
      </c>
      <c r="O17" s="22">
        <v>69550</v>
      </c>
      <c r="P17" s="21">
        <f t="shared" si="0"/>
        <v>4280</v>
      </c>
      <c r="Q17" s="32" t="s">
        <v>107</v>
      </c>
    </row>
    <row r="18" spans="1:17" ht="24" customHeight="1">
      <c r="A18" s="4">
        <v>12</v>
      </c>
      <c r="B18" s="4" t="s">
        <v>14</v>
      </c>
      <c r="C18" s="4">
        <v>30124026</v>
      </c>
      <c r="D18" s="4">
        <v>2500701697</v>
      </c>
      <c r="E18" s="6" t="s">
        <v>84</v>
      </c>
      <c r="F18" s="6" t="s">
        <v>26</v>
      </c>
      <c r="G18" s="4">
        <v>6311310</v>
      </c>
      <c r="H18" s="5">
        <v>2500702777110090</v>
      </c>
      <c r="I18" s="4" t="s">
        <v>16</v>
      </c>
      <c r="J18" s="8">
        <v>73830</v>
      </c>
      <c r="K18" s="8">
        <v>73830</v>
      </c>
      <c r="L18" s="8">
        <v>4280</v>
      </c>
      <c r="M18" s="8">
        <v>4280</v>
      </c>
      <c r="N18" s="19">
        <v>7015323543</v>
      </c>
      <c r="O18" s="22">
        <v>69550</v>
      </c>
      <c r="P18" s="21">
        <f t="shared" si="0"/>
        <v>4280</v>
      </c>
      <c r="Q18" s="32" t="s">
        <v>107</v>
      </c>
    </row>
    <row r="19" spans="1:17" ht="24" customHeight="1">
      <c r="A19" s="4">
        <v>13</v>
      </c>
      <c r="B19" s="4" t="s">
        <v>14</v>
      </c>
      <c r="C19" s="4">
        <v>30124028</v>
      </c>
      <c r="D19" s="4">
        <v>2500701697</v>
      </c>
      <c r="E19" s="6" t="s">
        <v>84</v>
      </c>
      <c r="F19" s="6" t="s">
        <v>26</v>
      </c>
      <c r="G19" s="4">
        <v>6311310</v>
      </c>
      <c r="H19" s="5">
        <v>2500702777110090</v>
      </c>
      <c r="I19" s="4" t="s">
        <v>16</v>
      </c>
      <c r="J19" s="8">
        <v>101650</v>
      </c>
      <c r="K19" s="8">
        <v>101650</v>
      </c>
      <c r="L19" s="8">
        <v>32100</v>
      </c>
      <c r="M19" s="8">
        <v>32100</v>
      </c>
      <c r="N19" s="19">
        <v>7015323543</v>
      </c>
      <c r="O19" s="22">
        <v>69550</v>
      </c>
      <c r="P19" s="21">
        <f t="shared" si="0"/>
        <v>32100</v>
      </c>
      <c r="Q19" s="32" t="s">
        <v>107</v>
      </c>
    </row>
    <row r="20" spans="1:17" ht="24" customHeight="1">
      <c r="A20" s="4">
        <v>14</v>
      </c>
      <c r="B20" s="4" t="s">
        <v>14</v>
      </c>
      <c r="C20" s="4">
        <v>30124030</v>
      </c>
      <c r="D20" s="4">
        <v>2500701697</v>
      </c>
      <c r="E20" s="6" t="s">
        <v>84</v>
      </c>
      <c r="F20" s="6" t="s">
        <v>26</v>
      </c>
      <c r="G20" s="4">
        <v>6311310</v>
      </c>
      <c r="H20" s="5">
        <v>2500702777110100</v>
      </c>
      <c r="I20" s="4" t="s">
        <v>16</v>
      </c>
      <c r="J20" s="8">
        <v>101650</v>
      </c>
      <c r="K20" s="8">
        <v>101650</v>
      </c>
      <c r="L20" s="8">
        <v>5350</v>
      </c>
      <c r="M20" s="8">
        <v>5350</v>
      </c>
      <c r="N20" s="19">
        <v>7015323543</v>
      </c>
      <c r="O20" s="22">
        <v>96300</v>
      </c>
      <c r="P20" s="21">
        <f t="shared" si="0"/>
        <v>5350</v>
      </c>
      <c r="Q20" s="32" t="s">
        <v>107</v>
      </c>
    </row>
    <row r="21" spans="1:17" ht="24" customHeight="1">
      <c r="A21" s="4">
        <v>15</v>
      </c>
      <c r="B21" s="4" t="s">
        <v>14</v>
      </c>
      <c r="C21" s="4">
        <v>30124035</v>
      </c>
      <c r="D21" s="4">
        <v>2500701697</v>
      </c>
      <c r="E21" s="6" t="s">
        <v>84</v>
      </c>
      <c r="F21" s="6" t="s">
        <v>26</v>
      </c>
      <c r="G21" s="4">
        <v>6311310</v>
      </c>
      <c r="H21" s="5">
        <v>2500702777110100</v>
      </c>
      <c r="I21" s="4" t="s">
        <v>16</v>
      </c>
      <c r="J21" s="8">
        <v>14980</v>
      </c>
      <c r="K21" s="8">
        <v>14980</v>
      </c>
      <c r="L21" s="8">
        <v>2140</v>
      </c>
      <c r="M21" s="8">
        <v>2140</v>
      </c>
      <c r="N21" s="19">
        <v>7015323543</v>
      </c>
      <c r="O21" s="22">
        <v>12840</v>
      </c>
      <c r="P21" s="21">
        <f t="shared" si="0"/>
        <v>2140</v>
      </c>
      <c r="Q21" s="32" t="s">
        <v>107</v>
      </c>
    </row>
    <row r="22" spans="1:17" ht="24" customHeight="1">
      <c r="A22" s="4">
        <v>16</v>
      </c>
      <c r="B22" s="4" t="s">
        <v>14</v>
      </c>
      <c r="C22" s="4">
        <v>30124039</v>
      </c>
      <c r="D22" s="4">
        <v>2500701697</v>
      </c>
      <c r="E22" s="6" t="s">
        <v>84</v>
      </c>
      <c r="F22" s="6" t="s">
        <v>26</v>
      </c>
      <c r="G22" s="4">
        <v>6311310</v>
      </c>
      <c r="H22" s="5">
        <v>2500702777110100</v>
      </c>
      <c r="I22" s="4" t="s">
        <v>16</v>
      </c>
      <c r="J22" s="8">
        <v>20330</v>
      </c>
      <c r="K22" s="8">
        <v>20330</v>
      </c>
      <c r="L22" s="8">
        <v>3210</v>
      </c>
      <c r="M22" s="8">
        <v>3210</v>
      </c>
      <c r="N22" s="19">
        <v>7015323543</v>
      </c>
      <c r="O22" s="22">
        <v>17120</v>
      </c>
      <c r="P22" s="21">
        <f t="shared" si="0"/>
        <v>3210</v>
      </c>
      <c r="Q22" s="32" t="s">
        <v>107</v>
      </c>
    </row>
    <row r="23" spans="1:17" ht="24" customHeight="1">
      <c r="A23" s="4">
        <v>17</v>
      </c>
      <c r="B23" s="4" t="s">
        <v>14</v>
      </c>
      <c r="C23" s="4">
        <v>30124045</v>
      </c>
      <c r="D23" s="4">
        <v>2500701697</v>
      </c>
      <c r="E23" s="6" t="s">
        <v>84</v>
      </c>
      <c r="F23" s="6" t="s">
        <v>26</v>
      </c>
      <c r="G23" s="4">
        <v>6311310</v>
      </c>
      <c r="H23" s="5">
        <v>2500702777110100</v>
      </c>
      <c r="I23" s="4" t="s">
        <v>16</v>
      </c>
      <c r="J23" s="8">
        <v>40660</v>
      </c>
      <c r="K23" s="8">
        <v>40660</v>
      </c>
      <c r="L23" s="8">
        <v>8560</v>
      </c>
      <c r="M23" s="8">
        <v>8560</v>
      </c>
      <c r="N23" s="19">
        <v>7015323543</v>
      </c>
      <c r="O23" s="22">
        <v>32100</v>
      </c>
      <c r="P23" s="21">
        <f t="shared" si="0"/>
        <v>8560</v>
      </c>
      <c r="Q23" s="32" t="s">
        <v>107</v>
      </c>
    </row>
    <row r="24" spans="1:17" ht="24" customHeight="1">
      <c r="A24" s="4">
        <v>18</v>
      </c>
      <c r="B24" s="4" t="s">
        <v>14</v>
      </c>
      <c r="C24" s="4">
        <v>30124048</v>
      </c>
      <c r="D24" s="4">
        <v>2500701697</v>
      </c>
      <c r="E24" s="6" t="s">
        <v>84</v>
      </c>
      <c r="F24" s="6" t="s">
        <v>26</v>
      </c>
      <c r="G24" s="4">
        <v>6311310</v>
      </c>
      <c r="H24" s="5">
        <v>2500702777110100</v>
      </c>
      <c r="I24" s="4" t="s">
        <v>16</v>
      </c>
      <c r="J24" s="8">
        <v>63130</v>
      </c>
      <c r="K24" s="8">
        <v>63130</v>
      </c>
      <c r="L24" s="8">
        <v>1070</v>
      </c>
      <c r="M24" s="8">
        <v>1070</v>
      </c>
      <c r="N24" s="19">
        <v>7015323543</v>
      </c>
      <c r="O24" s="22">
        <v>62060</v>
      </c>
      <c r="P24" s="21">
        <f t="shared" si="0"/>
        <v>1070</v>
      </c>
      <c r="Q24" s="32" t="s">
        <v>107</v>
      </c>
    </row>
    <row r="25" spans="1:17" ht="24" customHeight="1">
      <c r="A25" s="4">
        <v>19</v>
      </c>
      <c r="B25" s="4" t="s">
        <v>14</v>
      </c>
      <c r="C25" s="4">
        <v>30124052</v>
      </c>
      <c r="D25" s="4">
        <v>2500701697</v>
      </c>
      <c r="E25" s="6" t="s">
        <v>84</v>
      </c>
      <c r="F25" s="6" t="s">
        <v>26</v>
      </c>
      <c r="G25" s="4">
        <v>6311310</v>
      </c>
      <c r="H25" s="5">
        <v>2500702777110100</v>
      </c>
      <c r="I25" s="4" t="s">
        <v>16</v>
      </c>
      <c r="J25" s="8">
        <v>17120</v>
      </c>
      <c r="K25" s="8">
        <v>17120</v>
      </c>
      <c r="L25" s="8">
        <v>2140</v>
      </c>
      <c r="M25" s="8">
        <v>2140</v>
      </c>
      <c r="N25" s="19">
        <v>7015323543</v>
      </c>
      <c r="O25" s="22">
        <v>14980</v>
      </c>
      <c r="P25" s="21">
        <f t="shared" si="0"/>
        <v>2140</v>
      </c>
      <c r="Q25" s="32" t="s">
        <v>107</v>
      </c>
    </row>
    <row r="26" spans="1:16" ht="24" customHeight="1">
      <c r="A26" s="94" t="s">
        <v>109</v>
      </c>
      <c r="B26" s="95"/>
      <c r="C26" s="95"/>
      <c r="D26" s="95"/>
      <c r="E26" s="95"/>
      <c r="F26" s="95"/>
      <c r="G26" s="96"/>
      <c r="H26" s="5"/>
      <c r="I26" s="4"/>
      <c r="J26" s="53">
        <f>SUM(J7:J25)</f>
        <v>5070934</v>
      </c>
      <c r="K26" s="53">
        <f>SUM(K7:K25)</f>
        <v>5070934</v>
      </c>
      <c r="L26" s="53">
        <f>SUM(L7:L25)</f>
        <v>2250934</v>
      </c>
      <c r="M26" s="53">
        <f>SUM(M7:M25)</f>
        <v>2250934</v>
      </c>
      <c r="N26" s="52"/>
      <c r="O26" s="66">
        <f>SUM(O8:O25)</f>
        <v>2820000</v>
      </c>
      <c r="P26" s="92">
        <f>SUM(P7:P25)</f>
        <v>177220</v>
      </c>
    </row>
  </sheetData>
  <sheetProtection/>
  <mergeCells count="2">
    <mergeCell ref="A26:G26"/>
    <mergeCell ref="A1:M1"/>
  </mergeCells>
  <printOptions/>
  <pageMargins left="0.15748031496062992" right="0.15748031496062992" top="0.35433070866141736" bottom="0.35433070866141736" header="0.22" footer="0.15748031496062992"/>
  <pageSetup horizontalDpi="600" verticalDpi="600" orientation="landscape" paperSize="9" scale="75" r:id="rId1"/>
  <headerFooter>
    <oddHeader>&amp;R&amp;"TH SarabunPSK,ธรรมดา"&amp;16หน้า &amp;P /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Q10"/>
  <sheetViews>
    <sheetView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K13" sqref="K13"/>
    </sheetView>
  </sheetViews>
  <sheetFormatPr defaultColWidth="9.140625" defaultRowHeight="25.5" customHeight="1"/>
  <cols>
    <col min="1" max="1" width="3.8515625" style="1" customWidth="1"/>
    <col min="2" max="2" width="5.00390625" style="1" customWidth="1"/>
    <col min="3" max="3" width="9.7109375" style="1" customWidth="1"/>
    <col min="4" max="4" width="10.57421875" style="1" customWidth="1"/>
    <col min="5" max="5" width="11.421875" style="1" customWidth="1"/>
    <col min="6" max="6" width="40.8515625" style="1" customWidth="1"/>
    <col min="7" max="7" width="7.421875" style="1" customWidth="1"/>
    <col min="8" max="8" width="13.00390625" style="3" hidden="1" customWidth="1"/>
    <col min="9" max="9" width="0" style="1" hidden="1" customWidth="1"/>
    <col min="10" max="11" width="11.00390625" style="7" customWidth="1"/>
    <col min="12" max="13" width="11.57421875" style="7" customWidth="1"/>
    <col min="14" max="14" width="10.8515625" style="1" bestFit="1" customWidth="1"/>
    <col min="15" max="15" width="13.00390625" style="20" customWidth="1"/>
    <col min="16" max="16" width="12.00390625" style="20" customWidth="1"/>
    <col min="17" max="17" width="11.00390625" style="32" customWidth="1"/>
    <col min="18" max="16384" width="9.00390625" style="1" customWidth="1"/>
  </cols>
  <sheetData>
    <row r="1" spans="1:13" ht="25.5" customHeight="1">
      <c r="A1" s="93" t="s">
        <v>76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5.5" customHeight="1">
      <c r="A2" s="13" t="s">
        <v>0</v>
      </c>
      <c r="D2" s="14" t="s">
        <v>1</v>
      </c>
      <c r="L2" s="7" t="s">
        <v>108</v>
      </c>
      <c r="M2" s="7" t="s">
        <v>99</v>
      </c>
    </row>
    <row r="3" spans="1:4" ht="25.5" customHeight="1">
      <c r="A3" s="13" t="s">
        <v>2</v>
      </c>
      <c r="D3" s="2">
        <v>2021</v>
      </c>
    </row>
    <row r="4" spans="1:4" ht="25.5" customHeight="1">
      <c r="A4" s="13" t="s">
        <v>3</v>
      </c>
      <c r="D4" s="2" t="s">
        <v>126</v>
      </c>
    </row>
    <row r="5" spans="1:16" ht="25.5" customHeight="1">
      <c r="A5" s="13" t="s">
        <v>0</v>
      </c>
      <c r="B5" s="13"/>
      <c r="C5" s="13"/>
      <c r="D5" s="75" t="s">
        <v>66</v>
      </c>
      <c r="J5" s="31" t="s">
        <v>101</v>
      </c>
      <c r="K5" s="31" t="s">
        <v>117</v>
      </c>
      <c r="L5" s="30" t="s">
        <v>102</v>
      </c>
      <c r="M5" s="30" t="s">
        <v>103</v>
      </c>
      <c r="N5" s="28"/>
      <c r="O5" s="29"/>
      <c r="P5" s="29"/>
    </row>
    <row r="6" spans="1:17" s="34" customFormat="1" ht="36.75" customHeight="1">
      <c r="A6" s="11" t="s">
        <v>64</v>
      </c>
      <c r="B6" s="10" t="s">
        <v>4</v>
      </c>
      <c r="C6" s="11" t="s">
        <v>5</v>
      </c>
      <c r="D6" s="10" t="s">
        <v>10</v>
      </c>
      <c r="E6" s="11" t="s">
        <v>65</v>
      </c>
      <c r="F6" s="11" t="s">
        <v>6</v>
      </c>
      <c r="G6" s="11" t="s">
        <v>7</v>
      </c>
      <c r="H6" s="12" t="s">
        <v>8</v>
      </c>
      <c r="I6" s="11" t="s">
        <v>9</v>
      </c>
      <c r="J6" s="15" t="s">
        <v>104</v>
      </c>
      <c r="K6" s="71" t="s">
        <v>118</v>
      </c>
      <c r="L6" s="71" t="s">
        <v>118</v>
      </c>
      <c r="M6" s="71" t="s">
        <v>118</v>
      </c>
      <c r="N6" s="16" t="s">
        <v>86</v>
      </c>
      <c r="O6" s="17" t="s">
        <v>85</v>
      </c>
      <c r="P6" s="18" t="s">
        <v>87</v>
      </c>
      <c r="Q6" s="33"/>
    </row>
    <row r="7" spans="1:17" ht="24" customHeight="1">
      <c r="A7" s="4">
        <v>1</v>
      </c>
      <c r="B7" s="4" t="s">
        <v>11</v>
      </c>
      <c r="C7" s="4">
        <v>30124575</v>
      </c>
      <c r="D7" s="4">
        <v>2500700429</v>
      </c>
      <c r="E7" s="6" t="s">
        <v>66</v>
      </c>
      <c r="F7" s="6" t="s">
        <v>12</v>
      </c>
      <c r="G7" s="4">
        <v>6311410</v>
      </c>
      <c r="H7" s="5">
        <v>2500702777500000</v>
      </c>
      <c r="I7" s="4" t="s">
        <v>13</v>
      </c>
      <c r="J7" s="8">
        <v>1816722</v>
      </c>
      <c r="K7" s="8">
        <v>1816722</v>
      </c>
      <c r="L7" s="8">
        <v>1816722</v>
      </c>
      <c r="M7" s="8">
        <v>1816722</v>
      </c>
      <c r="N7" s="19"/>
      <c r="O7" s="22"/>
      <c r="P7" s="21"/>
      <c r="Q7" s="32" t="s">
        <v>107</v>
      </c>
    </row>
    <row r="8" spans="1:17" ht="24" customHeight="1">
      <c r="A8" s="4">
        <v>2</v>
      </c>
      <c r="B8" s="24" t="s">
        <v>14</v>
      </c>
      <c r="C8" s="23">
        <v>30129639</v>
      </c>
      <c r="D8" s="24">
        <f>VLOOKUP($C8,'[1]สำรอง Confirm รวม 84 รายการ '!$C$8:$E$91,2,FALSE)</f>
        <v>2500700429</v>
      </c>
      <c r="E8" s="25" t="s">
        <v>66</v>
      </c>
      <c r="F8" s="25" t="s">
        <v>88</v>
      </c>
      <c r="G8" s="24">
        <v>6311310</v>
      </c>
      <c r="H8" s="26">
        <v>2500702777110110</v>
      </c>
      <c r="I8" s="24" t="s">
        <v>13</v>
      </c>
      <c r="J8" s="27">
        <v>5200000</v>
      </c>
      <c r="K8" s="8" t="e">
        <f>VLOOKUP(B8,'[2]สำรองเงิน ที่ กค อนุมัติ 73 ราย'!$C$14:$K$86,9,FALSE)</f>
        <v>#N/A</v>
      </c>
      <c r="L8" s="8" t="e">
        <f>VLOOKUP(C8,'[2]สำรองเงิน ที่ กค อนุมัติ 73 ราย'!$C$14:$K$86,9,FALSE)</f>
        <v>#N/A</v>
      </c>
      <c r="M8" s="27">
        <v>5200000</v>
      </c>
      <c r="N8" s="19"/>
      <c r="O8" s="22"/>
      <c r="P8" s="21"/>
      <c r="Q8" s="32" t="s">
        <v>105</v>
      </c>
    </row>
    <row r="9" spans="1:17" ht="24" customHeight="1">
      <c r="A9" s="4">
        <v>3</v>
      </c>
      <c r="B9" s="24" t="s">
        <v>14</v>
      </c>
      <c r="C9" s="23">
        <v>30129805</v>
      </c>
      <c r="D9" s="24">
        <f>VLOOKUP($C9,'[1]สำรอง Confirm รวม 84 รายการ '!$C$8:$E$91,2,FALSE)</f>
        <v>2500700429</v>
      </c>
      <c r="E9" s="25" t="s">
        <v>66</v>
      </c>
      <c r="F9" s="25" t="s">
        <v>88</v>
      </c>
      <c r="G9" s="24">
        <v>6311320</v>
      </c>
      <c r="H9" s="26">
        <v>2500702777410140</v>
      </c>
      <c r="I9" s="24" t="s">
        <v>13</v>
      </c>
      <c r="J9" s="27">
        <v>7300000</v>
      </c>
      <c r="K9" s="8" t="e">
        <f>VLOOKUP(B9,'[2]สำรองเงิน ที่ กค อนุมัติ 73 ราย'!$C$14:$K$86,9,FALSE)</f>
        <v>#N/A</v>
      </c>
      <c r="L9" s="8" t="e">
        <f>VLOOKUP(C9,'[2]สำรองเงิน ที่ กค อนุมัติ 73 ราย'!$C$14:$K$86,9,FALSE)</f>
        <v>#N/A</v>
      </c>
      <c r="M9" s="27">
        <v>7300000</v>
      </c>
      <c r="N9" s="19"/>
      <c r="O9" s="22"/>
      <c r="P9" s="21"/>
      <c r="Q9" s="32" t="s">
        <v>105</v>
      </c>
    </row>
    <row r="10" spans="1:16" ht="24" customHeight="1">
      <c r="A10" s="94" t="s">
        <v>66</v>
      </c>
      <c r="B10" s="95"/>
      <c r="C10" s="95"/>
      <c r="D10" s="95"/>
      <c r="E10" s="95"/>
      <c r="F10" s="95"/>
      <c r="G10" s="96"/>
      <c r="H10" s="26"/>
      <c r="I10" s="24"/>
      <c r="J10" s="54">
        <f>SUM(J7:J9)</f>
        <v>14316722</v>
      </c>
      <c r="K10" s="54">
        <f>SUM(K7)</f>
        <v>1816722</v>
      </c>
      <c r="L10" s="54">
        <f>SUM(L7)</f>
        <v>1816722</v>
      </c>
      <c r="M10" s="54">
        <f>SUM(M7:M9)</f>
        <v>14316722</v>
      </c>
      <c r="N10" s="52"/>
      <c r="O10" s="66">
        <f>SUM(O7:O9)</f>
        <v>0</v>
      </c>
      <c r="P10" s="66">
        <f>SUM(P7:P9)</f>
        <v>0</v>
      </c>
    </row>
  </sheetData>
  <sheetProtection/>
  <mergeCells count="2">
    <mergeCell ref="A10:G10"/>
    <mergeCell ref="A1:M1"/>
  </mergeCells>
  <printOptions/>
  <pageMargins left="0.15748031496062992" right="0.15748031496062992" top="0.35433070866141736" bottom="0.35433070866141736" header="0.22" footer="0.15748031496062992"/>
  <pageSetup horizontalDpi="600" verticalDpi="600" orientation="landscape" paperSize="9" scale="75" r:id="rId1"/>
  <headerFooter>
    <oddHeader>&amp;R&amp;"TH SarabunPSK,ธรรมดา"&amp;16หน้า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2020-11-26T04:52:00Z</cp:lastPrinted>
  <dcterms:created xsi:type="dcterms:W3CDTF">2020-11-10T09:44:54Z</dcterms:created>
  <dcterms:modified xsi:type="dcterms:W3CDTF">2020-11-26T04:53:03Z</dcterms:modified>
  <cp:category/>
  <cp:version/>
  <cp:contentType/>
  <cp:contentStatus/>
</cp:coreProperties>
</file>